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677\Documents\VOTE CONTROLLERS\ROADS AND ENGINEERING\DRC ISSUES\DRC MEETING 4TH JUNE 2024\"/>
    </mc:Choice>
  </mc:AlternateContent>
  <bookViews>
    <workbookView xWindow="0" yWindow="0" windowWidth="21600" windowHeight="9855" tabRatio="691" firstSheet="1" activeTab="1"/>
  </bookViews>
  <sheets>
    <sheet name="Table 1 Summary WP" sheetId="8" r:id="rId1"/>
    <sheet name="Table 2a- ARManual" sheetId="1" r:id="rId2"/>
    <sheet name="Table 2b- ARMechanised" sheetId="12" r:id="rId3"/>
    <sheet name="Table 3 APM" sheetId="5" r:id="rId4"/>
    <sheet name="Table 4 Bridges ,Culverts &amp; RSA" sheetId="6" r:id="rId5"/>
    <sheet name="Table 5 Operation expenses" sheetId="7" r:id="rId6"/>
  </sheets>
  <definedNames>
    <definedName name="_xlnm.Print_Area" localSheetId="0">'Table 1 Summary WP'!$A$1:$N$40</definedName>
    <definedName name="_xlnm.Print_Area" localSheetId="2">'Table 2b- ARMechanised'!$A$1:$Q$39</definedName>
    <definedName name="_xlnm.Print_Area" localSheetId="4">'Table 4 Bridges ,Culverts &amp; RSA'!$A$1:$Q$41</definedName>
    <definedName name="_xlnm.Print_Titles" localSheetId="2">'Table 2b- ARMechanised'!$9:$10</definedName>
    <definedName name="_xlnm.Print_Titles" localSheetId="3">'Table 3 APM'!$7:$8</definedName>
    <definedName name="_xlnm.Print_Titles" localSheetId="4">'Table 4 Bridges ,Culverts &amp; RSA'!$7:$8</definedName>
  </definedNames>
  <calcPr calcId="162913" fullCalcOnLoad="1"/>
  <fileRecoveryPr autoRecover="0"/>
</workbook>
</file>

<file path=xl/calcChain.xml><?xml version="1.0" encoding="utf-8"?>
<calcChain xmlns="http://schemas.openxmlformats.org/spreadsheetml/2006/main">
  <c r="O22" i="12" l="1"/>
  <c r="O23" i="12"/>
  <c r="O21" i="12"/>
  <c r="N24" i="12"/>
  <c r="N19" i="12"/>
  <c r="N20" i="12"/>
  <c r="N18" i="12"/>
  <c r="E23" i="12"/>
  <c r="E22" i="12"/>
  <c r="E40" i="8"/>
  <c r="E39" i="8"/>
  <c r="C39" i="8"/>
  <c r="N38" i="8"/>
  <c r="N37" i="8"/>
  <c r="N34" i="8"/>
  <c r="N33" i="8"/>
  <c r="N32" i="8"/>
  <c r="M38" i="8"/>
  <c r="M37" i="8"/>
  <c r="M34" i="8"/>
  <c r="M33" i="8"/>
  <c r="L38" i="8"/>
  <c r="L34" i="8"/>
  <c r="L33" i="8"/>
  <c r="L24" i="6"/>
  <c r="P24" i="6"/>
  <c r="P20" i="6"/>
  <c r="P21" i="6"/>
  <c r="P22" i="6"/>
  <c r="P23" i="6"/>
  <c r="P19" i="6"/>
  <c r="E24" i="6"/>
  <c r="N25" i="12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1" i="1"/>
  <c r="D39" i="8"/>
  <c r="G38" i="8"/>
  <c r="E32" i="1"/>
  <c r="E33" i="1"/>
  <c r="D33" i="1"/>
  <c r="J25" i="1"/>
  <c r="K25" i="1"/>
  <c r="L25" i="1"/>
  <c r="J24" i="1"/>
  <c r="K24" i="1"/>
  <c r="K13" i="8"/>
  <c r="E18" i="7"/>
  <c r="C18" i="7"/>
  <c r="G24" i="12"/>
  <c r="L29" i="8"/>
  <c r="K29" i="8"/>
  <c r="M27" i="8"/>
  <c r="L27" i="8"/>
  <c r="K25" i="8"/>
  <c r="K27" i="8"/>
  <c r="E27" i="8"/>
  <c r="I18" i="8"/>
  <c r="H18" i="8"/>
  <c r="J10" i="8"/>
  <c r="J13" i="8"/>
  <c r="I10" i="8"/>
  <c r="I13" i="8"/>
  <c r="H10" i="8"/>
  <c r="H13" i="8"/>
  <c r="G10" i="8"/>
  <c r="G13" i="8"/>
  <c r="G15" i="7"/>
  <c r="F16" i="7"/>
  <c r="E17" i="7"/>
  <c r="C17" i="7"/>
  <c r="F17" i="7"/>
  <c r="G17" i="7"/>
  <c r="F18" i="7"/>
  <c r="G18" i="7"/>
  <c r="E19" i="7"/>
  <c r="F19" i="7"/>
  <c r="G19" i="7"/>
  <c r="E20" i="7"/>
  <c r="F20" i="7"/>
  <c r="C20" i="7"/>
  <c r="L19" i="6"/>
  <c r="C24" i="6"/>
  <c r="G24" i="6"/>
  <c r="H24" i="6"/>
  <c r="I24" i="6"/>
  <c r="J24" i="6"/>
  <c r="K24" i="6"/>
  <c r="M24" i="6"/>
  <c r="N24" i="6"/>
  <c r="O24" i="6"/>
  <c r="E18" i="12"/>
  <c r="J18" i="12"/>
  <c r="E19" i="12"/>
  <c r="J19" i="12"/>
  <c r="E20" i="12"/>
  <c r="J20" i="12"/>
  <c r="E21" i="12"/>
  <c r="L18" i="8"/>
  <c r="K24" i="12"/>
  <c r="M18" i="8"/>
  <c r="D24" i="12"/>
  <c r="M24" i="12"/>
  <c r="E11" i="1"/>
  <c r="A12" i="1"/>
  <c r="A13" i="1"/>
  <c r="A14" i="1"/>
  <c r="E12" i="1"/>
  <c r="L12" i="1"/>
  <c r="E13" i="1"/>
  <c r="K13" i="1"/>
  <c r="E14" i="1"/>
  <c r="E15" i="1"/>
  <c r="E16" i="1"/>
  <c r="L16" i="1"/>
  <c r="E17" i="1"/>
  <c r="E18" i="1"/>
  <c r="E19" i="1"/>
  <c r="K19" i="1"/>
  <c r="E20" i="1"/>
  <c r="L20" i="1"/>
  <c r="E21" i="1"/>
  <c r="K21" i="1"/>
  <c r="E22" i="1"/>
  <c r="J22" i="1"/>
  <c r="E23" i="1"/>
  <c r="C13" i="8"/>
  <c r="D13" i="8"/>
  <c r="E13" i="8"/>
  <c r="D16" i="8"/>
  <c r="D18" i="8"/>
  <c r="E18" i="8"/>
  <c r="F18" i="8"/>
  <c r="G18" i="8"/>
  <c r="J18" i="8"/>
  <c r="K18" i="8"/>
  <c r="N18" i="8"/>
  <c r="N21" i="8"/>
  <c r="N24" i="8"/>
  <c r="E24" i="8"/>
  <c r="K28" i="8"/>
  <c r="L28" i="8"/>
  <c r="M28" i="8"/>
  <c r="N28" i="8"/>
  <c r="K18" i="1"/>
  <c r="D21" i="7"/>
  <c r="L13" i="8"/>
  <c r="M13" i="8"/>
  <c r="N13" i="8"/>
  <c r="F14" i="7"/>
  <c r="G14" i="7"/>
  <c r="G21" i="7"/>
  <c r="E21" i="7"/>
  <c r="F21" i="7"/>
  <c r="J21" i="1"/>
  <c r="L21" i="1"/>
  <c r="C19" i="7"/>
  <c r="K39" i="8"/>
  <c r="C14" i="7"/>
  <c r="C21" i="7"/>
  <c r="O24" i="12"/>
  <c r="J11" i="1"/>
  <c r="J19" i="1"/>
  <c r="L19" i="1"/>
  <c r="J15" i="1"/>
  <c r="L33" i="1"/>
  <c r="J23" i="1"/>
  <c r="L23" i="1"/>
  <c r="J14" i="1"/>
  <c r="J17" i="1"/>
  <c r="K14" i="1"/>
  <c r="L24" i="1"/>
  <c r="L11" i="1"/>
  <c r="K11" i="1"/>
  <c r="K23" i="1"/>
  <c r="K15" i="1"/>
  <c r="L13" i="1"/>
  <c r="K17" i="1"/>
  <c r="L15" i="1"/>
  <c r="L18" i="1"/>
  <c r="J13" i="1"/>
  <c r="K22" i="1"/>
  <c r="J12" i="1"/>
  <c r="L22" i="1"/>
  <c r="K20" i="1"/>
  <c r="J18" i="1"/>
  <c r="L17" i="1"/>
  <c r="J16" i="1"/>
  <c r="K16" i="1"/>
  <c r="L14" i="1"/>
  <c r="K12" i="1"/>
  <c r="J20" i="1"/>
  <c r="K33" i="1"/>
  <c r="I33" i="1"/>
  <c r="J33" i="1"/>
  <c r="G33" i="8"/>
  <c r="G34" i="8"/>
  <c r="F39" i="8"/>
  <c r="G37" i="8"/>
  <c r="G39" i="8"/>
  <c r="M39" i="8"/>
  <c r="N39" i="8"/>
  <c r="L39" i="8"/>
  <c r="E24" i="12"/>
  <c r="J24" i="12"/>
</calcChain>
</file>

<file path=xl/sharedStrings.xml><?xml version="1.0" encoding="utf-8"?>
<sst xmlns="http://schemas.openxmlformats.org/spreadsheetml/2006/main" count="560" uniqueCount="198">
  <si>
    <t>Item No.</t>
  </si>
  <si>
    <t>Road Name</t>
  </si>
  <si>
    <t>Surface Type</t>
  </si>
  <si>
    <t>Road length, Km</t>
  </si>
  <si>
    <t>Length to be treated</t>
  </si>
  <si>
    <t>Works category/ sub-category</t>
  </si>
  <si>
    <t>Implementation strategy</t>
  </si>
  <si>
    <t>Q 1</t>
  </si>
  <si>
    <t>Q 2</t>
  </si>
  <si>
    <t>Q 3</t>
  </si>
  <si>
    <t>Q 4</t>
  </si>
  <si>
    <t>Sn</t>
  </si>
  <si>
    <t>Category</t>
  </si>
  <si>
    <t>Sub-category</t>
  </si>
  <si>
    <t>Routine Manual Maintenance</t>
  </si>
  <si>
    <t>Drainage Works</t>
  </si>
  <si>
    <t>Periodic Maintenance</t>
  </si>
  <si>
    <t>Sealing</t>
  </si>
  <si>
    <t>Foot Bridges</t>
  </si>
  <si>
    <t>Culvert Cleaning</t>
  </si>
  <si>
    <t>Shoulder regravelling</t>
  </si>
  <si>
    <t>Realignemet</t>
  </si>
  <si>
    <t>Grass cutting</t>
  </si>
  <si>
    <t>Shoulder sealing</t>
  </si>
  <si>
    <t>Others (Please specify)</t>
  </si>
  <si>
    <t>Debris removal</t>
  </si>
  <si>
    <t>Major Drainage Works</t>
  </si>
  <si>
    <t>Bridges</t>
  </si>
  <si>
    <t>Concrete repairs</t>
  </si>
  <si>
    <t>Edge repairs</t>
  </si>
  <si>
    <t>Steel repairs/painting</t>
  </si>
  <si>
    <t>Routine Mechanised Maintanance</t>
  </si>
  <si>
    <t>Pothole patching</t>
  </si>
  <si>
    <t>Regraveling</t>
  </si>
  <si>
    <t>Signage</t>
  </si>
  <si>
    <t>Grading</t>
  </si>
  <si>
    <t>Element replacement</t>
  </si>
  <si>
    <t>Spot regravelling</t>
  </si>
  <si>
    <t>Embankment reconstruction</t>
  </si>
  <si>
    <t>Drainage works</t>
  </si>
  <si>
    <t>Road Safety</t>
  </si>
  <si>
    <t>Road Marking</t>
  </si>
  <si>
    <t>Guard rail repairs</t>
  </si>
  <si>
    <t>Other (Please specify)</t>
  </si>
  <si>
    <t>Sign posts</t>
  </si>
  <si>
    <t>River Training</t>
  </si>
  <si>
    <t>Black spots</t>
  </si>
  <si>
    <t>Q1</t>
  </si>
  <si>
    <t>Q2</t>
  </si>
  <si>
    <t>Q3</t>
  </si>
  <si>
    <t>Q4</t>
  </si>
  <si>
    <t>Routine Maintenance</t>
  </si>
  <si>
    <t xml:space="preserve">Annual Work Plan </t>
  </si>
  <si>
    <t>Quarterly Physical workplan (km)</t>
  </si>
  <si>
    <t>Planned Exp    UGX '000</t>
  </si>
  <si>
    <t>Road /Bridge/Culvert Name</t>
  </si>
  <si>
    <t>Planned Annual Exp UGX '000</t>
  </si>
  <si>
    <t>Quarterly Planned Exp UGX '000</t>
  </si>
  <si>
    <t>Remarks</t>
  </si>
  <si>
    <t xml:space="preserve">Description </t>
  </si>
  <si>
    <t>ACTIVITY</t>
  </si>
  <si>
    <t>Sub Category</t>
  </si>
  <si>
    <t>Paved Roads</t>
  </si>
  <si>
    <t>Un paved Roads</t>
  </si>
  <si>
    <t>Other Structures</t>
  </si>
  <si>
    <t>Sub total</t>
  </si>
  <si>
    <t>Road Safety works</t>
  </si>
  <si>
    <t>Other qualifying work</t>
  </si>
  <si>
    <t>Total</t>
  </si>
  <si>
    <t>Notes:</t>
  </si>
  <si>
    <t>Planned Annual/Quarterly Physical and Financial Schedule</t>
  </si>
  <si>
    <t>Date:__________________________</t>
  </si>
  <si>
    <t>DISTRICT ROADS</t>
  </si>
  <si>
    <t>Location chainage</t>
  </si>
  <si>
    <t>Routine manual maintenance</t>
  </si>
  <si>
    <t>Routine mechanised maintenance</t>
  </si>
  <si>
    <t>Table 2a: Application for Annual Routine Manual Maintenance</t>
  </si>
  <si>
    <t>Table 2b: Application for Annual Routine Mechanised Maintenance</t>
  </si>
  <si>
    <t xml:space="preserve">Table 3: Application for Periodic Maintenance </t>
  </si>
  <si>
    <t xml:space="preserve">Periodic Maintenance </t>
  </si>
  <si>
    <t>Routine Mechanised Maintenance</t>
  </si>
  <si>
    <t>Quarterly  Physical workplan (km)</t>
  </si>
  <si>
    <t>Length to be treated (Km)</t>
  </si>
  <si>
    <t>Length (Km)</t>
  </si>
  <si>
    <t>Table 4: Application for  Maintenance of Bridges/Culverts and Road safety Activities</t>
  </si>
  <si>
    <t>Maintenance of Bridges/Culverts and Road Safety Activities</t>
  </si>
  <si>
    <t>SUBTOTAL - DISTRICT</t>
  </si>
  <si>
    <t>Nos</t>
  </si>
  <si>
    <t>Quarterly Physical workplan (Nos)</t>
  </si>
  <si>
    <t>Planned Annual/Quarterly Financial Schedule</t>
  </si>
  <si>
    <t xml:space="preserve">Table 5: Application for Operational expenses  (including DRCs) </t>
  </si>
  <si>
    <t>UGANDA ROAD FUND PROGRAMMING TABLES</t>
  </si>
  <si>
    <t>Signed: ________________________ District/Municipal Engineer</t>
  </si>
  <si>
    <t>Signed: ________________________ Chief Administrative Officer/Town Clerk</t>
  </si>
  <si>
    <t>Quarterly Financial request (UGX '000)</t>
  </si>
  <si>
    <t>Remarks:                                   Reasons for prioritisation</t>
  </si>
  <si>
    <t>Quarterly Financial requests  (UGX '000)</t>
  </si>
  <si>
    <t>TOWN COUNCIL A ROADS*</t>
  </si>
  <si>
    <t>Quarterly Financial request  (UGX '000)</t>
  </si>
  <si>
    <t>Remarks:                                  Reasons for prioritisation</t>
  </si>
  <si>
    <t>Quarterly Financial requests (UGX '000)</t>
  </si>
  <si>
    <t>Remarks:                                    Reasons for prioritisation</t>
  </si>
  <si>
    <t>TOWN COUNCIL  EXPENSES*</t>
  </si>
  <si>
    <t>Force account</t>
  </si>
  <si>
    <t>Earth</t>
  </si>
  <si>
    <t>Daily inspection of road stretch</t>
  </si>
  <si>
    <t>Bush Clearing</t>
  </si>
  <si>
    <t>Force Account</t>
  </si>
  <si>
    <t>FORCE A/C</t>
  </si>
  <si>
    <t xml:space="preserve"> </t>
  </si>
  <si>
    <t>Designated Agency:District/Municipality: KAKUMIRO DISTRICT</t>
  </si>
  <si>
    <t>1.1,1.2,1.3</t>
  </si>
  <si>
    <t>Commercial</t>
  </si>
  <si>
    <t>1.1, 1.2,1.3</t>
  </si>
  <si>
    <t>1.1, 1.3</t>
  </si>
  <si>
    <t>Residential</t>
  </si>
  <si>
    <t>1.1,1.3</t>
  </si>
  <si>
    <t>commercial</t>
  </si>
  <si>
    <t>SUB TOTAL</t>
  </si>
  <si>
    <t>5.5,5.8</t>
  </si>
  <si>
    <t>Residential/commercial</t>
  </si>
  <si>
    <t>URBAN ROADS</t>
  </si>
  <si>
    <t>Culvert Supply and Installation</t>
  </si>
  <si>
    <t>Bridges/ Culverts</t>
  </si>
  <si>
    <t>Operational  expenses</t>
  </si>
  <si>
    <t>KAKUMIRO TOWN COUNCIL EXPENSES</t>
  </si>
  <si>
    <t>Mechanical imprest</t>
  </si>
  <si>
    <t>Bank Charges</t>
  </si>
  <si>
    <r>
      <rPr>
        <b/>
        <sz val="10"/>
        <color indexed="8"/>
        <rFont val="Arial Narrow"/>
        <family val="2"/>
      </rPr>
      <t>*</t>
    </r>
    <r>
      <rPr>
        <sz val="10"/>
        <color indexed="8"/>
        <rFont val="Arial Narrow"/>
        <family val="2"/>
      </rPr>
      <t>    Separately fill for all Town councils in Designated Agency.</t>
    </r>
  </si>
  <si>
    <r>
      <rPr>
        <b/>
        <sz val="10"/>
        <color indexed="8"/>
        <rFont val="Arial Narrow"/>
        <family val="2"/>
      </rPr>
      <t>**</t>
    </r>
    <r>
      <rPr>
        <sz val="10"/>
        <color indexed="8"/>
        <rFont val="Arial Narrow"/>
        <family val="2"/>
      </rPr>
      <t>  Separately fill for all Subcounties in Designated Agency.</t>
    </r>
  </si>
  <si>
    <r>
      <rPr>
        <b/>
        <sz val="12"/>
        <color indexed="8"/>
        <rFont val="Constantia"/>
        <family val="1"/>
      </rPr>
      <t>*</t>
    </r>
    <r>
      <rPr>
        <sz val="12"/>
        <color indexed="8"/>
        <rFont val="Constantia"/>
        <family val="1"/>
      </rPr>
      <t>    Separately fill for all Town councils in Designated Agency.</t>
    </r>
  </si>
  <si>
    <r>
      <rPr>
        <b/>
        <sz val="12"/>
        <color indexed="8"/>
        <rFont val="Constantia"/>
        <family val="1"/>
      </rPr>
      <t>**</t>
    </r>
    <r>
      <rPr>
        <sz val="12"/>
        <color indexed="8"/>
        <rFont val="Constantia"/>
        <family val="1"/>
      </rPr>
      <t>  Separately fill for all Subcounties in Designated Agency.</t>
    </r>
  </si>
  <si>
    <t>Urban Roads</t>
  </si>
  <si>
    <t>Culverts</t>
  </si>
  <si>
    <t xml:space="preserve">Other Structures </t>
  </si>
  <si>
    <t>Sum</t>
  </si>
  <si>
    <t>Operational Costs</t>
  </si>
  <si>
    <t>Supervision and Monitoring</t>
  </si>
  <si>
    <t>Telecommunication</t>
  </si>
  <si>
    <t>In land travels</t>
  </si>
  <si>
    <t>General office supplies</t>
  </si>
  <si>
    <t>Grand Total</t>
  </si>
  <si>
    <t>KISIITA TOWN COUNCIL A ROADS</t>
  </si>
  <si>
    <t>Designated Agency:KSIITA TOWN COUNCIL</t>
  </si>
  <si>
    <t>Designated Agency:KISIITA TOWN COUNCIL</t>
  </si>
  <si>
    <t xml:space="preserve"> KISIITA TOWN COUNCIL</t>
  </si>
  <si>
    <t>Recruitment, Training and inductions</t>
  </si>
  <si>
    <t xml:space="preserve">Designated Agency:District/Municipality: KISIITA TOWN COUNCIL                      </t>
  </si>
  <si>
    <t>Road Condition Assessment</t>
  </si>
  <si>
    <t>Designated Agency:District/Municipality; KISIITA   TOWN COUNCIL</t>
  </si>
  <si>
    <t>Designated Agency:District/Municipality: KISIITA TOWN COUNCIL</t>
  </si>
  <si>
    <t>Cross cutting issues(Environment,HIV,Gender)</t>
  </si>
  <si>
    <t>Protective equipments</t>
  </si>
  <si>
    <t xml:space="preserve">                                          Sub Total</t>
  </si>
  <si>
    <t>Kisiita - Kyabalitwa - Kyamajara</t>
  </si>
  <si>
    <t>Rwenswa - Damasco</t>
  </si>
  <si>
    <t>Kisiita Kyakajoro</t>
  </si>
  <si>
    <t>Nabbi -Bwikaragye</t>
  </si>
  <si>
    <t>Bakaine</t>
  </si>
  <si>
    <t>Kyentale - Kanyantaro</t>
  </si>
  <si>
    <t>Kisiita - Nyabirungi</t>
  </si>
  <si>
    <t>Church of uganda lane</t>
  </si>
  <si>
    <t>Nsekalimwe</t>
  </si>
  <si>
    <t>Twinomujuni</t>
  </si>
  <si>
    <t>Mebbo</t>
  </si>
  <si>
    <t>Osingula</t>
  </si>
  <si>
    <t>Kaguta road</t>
  </si>
  <si>
    <t>FY: 2022/23</t>
  </si>
  <si>
    <t xml:space="preserve"> TOWN COUNCIL A ROADS* NO PERIODIC MAINTENANCE FOR TOWN COUNCILS FY 2022/2023</t>
  </si>
  <si>
    <t>COMMUNITY ACCESS ROADS** NO PERIODIC MAINTENANCE FOR SUB COUNTIES FY 20221/2023</t>
  </si>
  <si>
    <t>FY:2023/24</t>
  </si>
  <si>
    <t>FY:2024/25</t>
  </si>
  <si>
    <t>FY: 2024/25</t>
  </si>
  <si>
    <t>FY:2024/2025</t>
  </si>
  <si>
    <t>Kyapa - Rwenswa</t>
  </si>
  <si>
    <t>Lamuel- Kisiita PS</t>
  </si>
  <si>
    <t>Full Gospel</t>
  </si>
  <si>
    <t>Phionah Catholic</t>
  </si>
  <si>
    <t>Katafari</t>
  </si>
  <si>
    <t>Tinfayo- Rwemirama</t>
  </si>
  <si>
    <t>2.2,2.5</t>
  </si>
  <si>
    <t>Recruitment for FY2023/24,induction &amp; Training</t>
  </si>
  <si>
    <t xml:space="preserve">In land travels </t>
  </si>
  <si>
    <t>Supervision/Monitoring</t>
  </si>
  <si>
    <t>Road Condition Assesment</t>
  </si>
  <si>
    <t>Teleccomunications</t>
  </si>
  <si>
    <t>Office supplies</t>
  </si>
  <si>
    <t>Biryomumisho</t>
  </si>
  <si>
    <t>Kyabalitwa</t>
  </si>
  <si>
    <t>Kadunguri</t>
  </si>
  <si>
    <t>Kisiita Kyentale</t>
  </si>
  <si>
    <t>Nyakahita- Katikara</t>
  </si>
  <si>
    <t>Petero - Kati</t>
  </si>
  <si>
    <t>Gardens</t>
  </si>
  <si>
    <t>Messed Kihumuro</t>
  </si>
  <si>
    <t>Mpongo - Rwemirama</t>
  </si>
  <si>
    <t>Luka 2</t>
  </si>
  <si>
    <t>Nyakahita Nyabirungi 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</si>
</sst>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75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0.0"/>
    <numFmt numFmtId="181" formatCode="_(* #,##0.0_);_(* \(#,##0.0\);_(* &quot;-&quot;??_);_(@_)"/>
    <numFmt numFmtId="185" formatCode="_(* #,##0.0_);_(* \(#,##0.0\);_(* &quot;-&quot;?_);_(@_)"/>
    <numFmt numFmtId="198" formatCode="_(* #,##0_);_(* \(#,##0\);_(* &quot;-&quot;?_);_(@_)"/>
    <numFmt numFmtId="200" formatCode="#,##0.0_);\(#,##0.0\)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onstantia"/>
      <family val="1"/>
    </font>
    <font>
      <sz val="12"/>
      <color indexed="8"/>
      <name val="Constantia"/>
      <family val="1"/>
    </font>
    <font>
      <sz val="12"/>
      <color indexed="8"/>
      <name val="Arial Narrow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onstantia"/>
      <family val="1"/>
    </font>
    <font>
      <b/>
      <sz val="16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Constantia"/>
      <family val="1"/>
    </font>
    <font>
      <sz val="12"/>
      <name val="Constantia"/>
      <family val="1"/>
    </font>
    <font>
      <b/>
      <sz val="16"/>
      <color indexed="8"/>
      <name val="Constantia"/>
      <family val="1"/>
    </font>
    <font>
      <b/>
      <sz val="12"/>
      <color indexed="8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6"/>
      <color indexed="8"/>
      <name val="Arial Narrow"/>
      <family val="2"/>
    </font>
    <font>
      <sz val="16"/>
      <color indexed="8"/>
      <name val="Arial Narrow"/>
      <family val="2"/>
    </font>
    <font>
      <sz val="14"/>
      <color indexed="8"/>
      <name val="Arial Narrow"/>
      <family val="2"/>
    </font>
    <font>
      <u/>
      <sz val="10"/>
      <color indexed="8"/>
      <name val="Arial Narrow"/>
      <family val="2"/>
    </font>
    <font>
      <b/>
      <sz val="10"/>
      <name val="Constantia"/>
      <family val="1"/>
    </font>
    <font>
      <u/>
      <sz val="12"/>
      <color indexed="8"/>
      <name val="Constantia"/>
      <family val="1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onstantia"/>
      <family val="1"/>
    </font>
    <font>
      <b/>
      <sz val="12"/>
      <color theme="1"/>
      <name val="Constantia"/>
      <family val="1"/>
    </font>
    <font>
      <sz val="12"/>
      <color rgb="FF000000"/>
      <name val="Constantia"/>
      <family val="1"/>
    </font>
    <font>
      <b/>
      <sz val="12"/>
      <color rgb="FF000000"/>
      <name val="Constantia"/>
      <family val="1"/>
    </font>
    <font>
      <sz val="11"/>
      <color theme="1"/>
      <name val="Constantia"/>
      <family val="1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Constantia"/>
      <family val="1"/>
    </font>
    <font>
      <b/>
      <sz val="14"/>
      <color theme="1"/>
      <name val="Constantia"/>
      <family val="1"/>
    </font>
    <font>
      <sz val="8"/>
      <color theme="1"/>
      <name val="Constantia"/>
      <family val="1"/>
    </font>
    <font>
      <sz val="11.5"/>
      <color rgb="FF000000"/>
      <name val="Constantia"/>
      <family val="1"/>
    </font>
    <font>
      <b/>
      <sz val="10"/>
      <color rgb="FF000000"/>
      <name val="Constantia"/>
      <family val="1"/>
    </font>
    <font>
      <sz val="10"/>
      <color rgb="FF000000"/>
      <name val="Times New Roman"/>
      <family val="1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0000"/>
      <name val="Constantia"/>
      <family val="1"/>
    </font>
    <font>
      <sz val="16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6"/>
      <color theme="1"/>
      <name val="Constantia"/>
      <family val="1"/>
    </font>
    <font>
      <sz val="14"/>
      <color theme="1"/>
      <name val="Calibri"/>
      <family val="2"/>
      <scheme val="minor"/>
    </font>
    <font>
      <b/>
      <sz val="10"/>
      <color theme="1"/>
      <name val="Constant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>
      <alignment vertical="top"/>
    </xf>
  </cellStyleXfs>
  <cellXfs count="588">
    <xf numFmtId="0" fontId="0" fillId="0" borderId="0" xfId="0"/>
    <xf numFmtId="0" fontId="6" fillId="0" borderId="0" xfId="0" applyFont="1"/>
    <xf numFmtId="178" fontId="5" fillId="0" borderId="0" xfId="1" applyNumberFormat="1" applyFont="1"/>
    <xf numFmtId="0" fontId="8" fillId="0" borderId="0" xfId="0" applyFont="1" applyAlignment="1">
      <alignment horizontal="center"/>
    </xf>
    <xf numFmtId="178" fontId="10" fillId="0" borderId="0" xfId="1" applyNumberFormat="1" applyFont="1"/>
    <xf numFmtId="178" fontId="11" fillId="0" borderId="0" xfId="1" applyNumberFormat="1" applyFont="1"/>
    <xf numFmtId="178" fontId="12" fillId="0" borderId="0" xfId="1" applyNumberFormat="1" applyFont="1"/>
    <xf numFmtId="0" fontId="0" fillId="0" borderId="0" xfId="0" applyAlignment="1">
      <alignment wrapText="1"/>
    </xf>
    <xf numFmtId="178" fontId="31" fillId="0" borderId="0" xfId="1" applyNumberFormat="1" applyFont="1" applyAlignment="1">
      <alignment horizontal="left" indent="1"/>
    </xf>
    <xf numFmtId="178" fontId="31" fillId="0" borderId="0" xfId="1" applyNumberFormat="1" applyFont="1"/>
    <xf numFmtId="178" fontId="33" fillId="0" borderId="1" xfId="1" applyNumberFormat="1" applyFont="1" applyBorder="1" applyAlignment="1">
      <alignment horizontal="right" vertical="top" wrapText="1"/>
    </xf>
    <xf numFmtId="178" fontId="32" fillId="0" borderId="1" xfId="1" applyNumberFormat="1" applyFont="1" applyBorder="1" applyAlignment="1">
      <alignment horizontal="right" vertical="top" wrapText="1"/>
    </xf>
    <xf numFmtId="0" fontId="34" fillId="0" borderId="2" xfId="0" applyFont="1" applyBorder="1" applyAlignment="1">
      <alignment horizontal="left" indent="1"/>
    </xf>
    <xf numFmtId="0" fontId="34" fillId="0" borderId="3" xfId="0" applyFont="1" applyBorder="1" applyAlignment="1">
      <alignment horizontal="left" indent="3"/>
    </xf>
    <xf numFmtId="0" fontId="34" fillId="0" borderId="3" xfId="0" applyFont="1" applyBorder="1"/>
    <xf numFmtId="0" fontId="34" fillId="0" borderId="3" xfId="0" applyFont="1" applyBorder="1" applyAlignment="1">
      <alignment horizontal="left" indent="1"/>
    </xf>
    <xf numFmtId="0" fontId="34" fillId="0" borderId="4" xfId="0" applyFont="1" applyBorder="1"/>
    <xf numFmtId="0" fontId="35" fillId="0" borderId="3" xfId="0" applyFont="1" applyBorder="1"/>
    <xf numFmtId="0" fontId="34" fillId="0" borderId="1" xfId="0" applyFont="1" applyBorder="1"/>
    <xf numFmtId="0" fontId="35" fillId="0" borderId="5" xfId="0" applyFont="1" applyBorder="1" applyAlignment="1">
      <alignment horizontal="left" indent="1"/>
    </xf>
    <xf numFmtId="0" fontId="35" fillId="0" borderId="1" xfId="0" applyFont="1" applyBorder="1" applyAlignment="1">
      <alignment horizontal="right" indent="1"/>
    </xf>
    <xf numFmtId="0" fontId="2" fillId="0" borderId="0" xfId="0" applyFont="1" applyAlignment="1">
      <alignment horizontal="left"/>
    </xf>
    <xf numFmtId="178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178" fontId="32" fillId="0" borderId="0" xfId="1" applyNumberFormat="1" applyFont="1"/>
    <xf numFmtId="0" fontId="32" fillId="0" borderId="0" xfId="0" applyFont="1"/>
    <xf numFmtId="178" fontId="3" fillId="0" borderId="0" xfId="1" applyNumberFormat="1" applyFont="1"/>
    <xf numFmtId="178" fontId="2" fillId="0" borderId="0" xfId="1" applyNumberFormat="1" applyFont="1" applyAlignment="1">
      <alignment horizontal="right"/>
    </xf>
    <xf numFmtId="178" fontId="2" fillId="0" borderId="0" xfId="1" applyNumberFormat="1" applyFont="1" applyBorder="1" applyAlignment="1"/>
    <xf numFmtId="0" fontId="32" fillId="0" borderId="0" xfId="0" applyFont="1" applyBorder="1"/>
    <xf numFmtId="0" fontId="32" fillId="0" borderId="1" xfId="0" applyFont="1" applyBorder="1"/>
    <xf numFmtId="0" fontId="32" fillId="0" borderId="1" xfId="0" applyFont="1" applyBorder="1" applyAlignment="1">
      <alignment horizontal="right"/>
    </xf>
    <xf numFmtId="0" fontId="3" fillId="0" borderId="1" xfId="0" applyFont="1" applyFill="1" applyBorder="1"/>
    <xf numFmtId="0" fontId="3" fillId="0" borderId="0" xfId="0" applyFont="1" applyBorder="1"/>
    <xf numFmtId="177" fontId="32" fillId="0" borderId="1" xfId="0" applyNumberFormat="1" applyFont="1" applyBorder="1" applyAlignment="1">
      <alignment horizontal="right"/>
    </xf>
    <xf numFmtId="178" fontId="2" fillId="0" borderId="0" xfId="1" applyNumberFormat="1" applyFont="1" applyAlignment="1">
      <alignment horizontal="left" indent="1"/>
    </xf>
    <xf numFmtId="178" fontId="3" fillId="0" borderId="0" xfId="1" applyNumberFormat="1" applyFont="1" applyAlignment="1">
      <alignment horizontal="left" indent="1"/>
    </xf>
    <xf numFmtId="178" fontId="32" fillId="0" borderId="0" xfId="1" applyNumberFormat="1" applyFont="1" applyAlignment="1">
      <alignment horizontal="left" indent="1"/>
    </xf>
    <xf numFmtId="178" fontId="2" fillId="0" borderId="0" xfId="1" applyNumberFormat="1" applyFont="1" applyAlignment="1"/>
    <xf numFmtId="178" fontId="32" fillId="0" borderId="1" xfId="1" applyNumberFormat="1" applyFont="1" applyBorder="1" applyAlignment="1">
      <alignment horizontal="right"/>
    </xf>
    <xf numFmtId="178" fontId="3" fillId="0" borderId="1" xfId="1" applyNumberFormat="1" applyFont="1" applyBorder="1" applyAlignment="1">
      <alignment horizontal="right"/>
    </xf>
    <xf numFmtId="178" fontId="32" fillId="0" borderId="1" xfId="0" applyNumberFormat="1" applyFont="1" applyBorder="1" applyAlignment="1">
      <alignment horizontal="right"/>
    </xf>
    <xf numFmtId="0" fontId="3" fillId="0" borderId="0" xfId="0" applyFont="1"/>
    <xf numFmtId="0" fontId="15" fillId="0" borderId="0" xfId="0" applyFont="1" applyAlignment="1">
      <alignment horizontal="center"/>
    </xf>
    <xf numFmtId="0" fontId="36" fillId="0" borderId="0" xfId="0" applyFont="1"/>
    <xf numFmtId="178" fontId="7" fillId="0" borderId="0" xfId="1" applyNumberFormat="1" applyFont="1"/>
    <xf numFmtId="0" fontId="35" fillId="0" borderId="1" xfId="0" applyFont="1" applyBorder="1"/>
    <xf numFmtId="178" fontId="32" fillId="0" borderId="1" xfId="1" applyNumberFormat="1" applyFont="1" applyBorder="1" applyAlignment="1">
      <alignment horizontal="left"/>
    </xf>
    <xf numFmtId="178" fontId="36" fillId="0" borderId="0" xfId="0" applyNumberFormat="1" applyFont="1"/>
    <xf numFmtId="178" fontId="36" fillId="0" borderId="0" xfId="1" applyNumberFormat="1" applyFont="1"/>
    <xf numFmtId="178" fontId="7" fillId="0" borderId="0" xfId="1" applyNumberFormat="1" applyFont="1" applyAlignment="1">
      <alignment horizontal="left" indent="1"/>
    </xf>
    <xf numFmtId="178" fontId="13" fillId="2" borderId="1" xfId="1" applyNumberFormat="1" applyFont="1" applyFill="1" applyBorder="1" applyAlignment="1">
      <alignment horizontal="center" vertical="center" wrapText="1"/>
    </xf>
    <xf numFmtId="178" fontId="13" fillId="2" borderId="1" xfId="1" applyNumberFormat="1" applyFont="1" applyFill="1" applyBorder="1" applyAlignment="1">
      <alignment horizontal="center" vertical="center"/>
    </xf>
    <xf numFmtId="178" fontId="13" fillId="2" borderId="6" xfId="1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right" vertical="center"/>
    </xf>
    <xf numFmtId="178" fontId="32" fillId="0" borderId="1" xfId="1" applyNumberFormat="1" applyFont="1" applyBorder="1"/>
    <xf numFmtId="178" fontId="32" fillId="0" borderId="1" xfId="1" applyNumberFormat="1" applyFont="1" applyBorder="1" applyAlignment="1">
      <alignment horizontal="left" vertical="center"/>
    </xf>
    <xf numFmtId="0" fontId="36" fillId="0" borderId="0" xfId="0" applyFont="1" applyBorder="1"/>
    <xf numFmtId="178" fontId="32" fillId="0" borderId="1" xfId="1" applyNumberFormat="1" applyFont="1" applyBorder="1" applyAlignment="1">
      <alignment horizontal="right" vertical="center"/>
    </xf>
    <xf numFmtId="178" fontId="36" fillId="0" borderId="0" xfId="1" applyNumberFormat="1" applyFont="1" applyAlignment="1">
      <alignment horizontal="left" indent="1"/>
    </xf>
    <xf numFmtId="0" fontId="37" fillId="0" borderId="1" xfId="0" applyFont="1" applyBorder="1" applyAlignment="1">
      <alignment vertical="center"/>
    </xf>
    <xf numFmtId="178" fontId="16" fillId="0" borderId="1" xfId="1" applyNumberFormat="1" applyFont="1" applyBorder="1" applyAlignment="1">
      <alignment horizontal="right" vertical="center" wrapText="1"/>
    </xf>
    <xf numFmtId="3" fontId="32" fillId="0" borderId="1" xfId="0" applyNumberFormat="1" applyFont="1" applyBorder="1"/>
    <xf numFmtId="178" fontId="32" fillId="0" borderId="1" xfId="0" applyNumberFormat="1" applyFont="1" applyBorder="1"/>
    <xf numFmtId="0" fontId="3" fillId="0" borderId="1" xfId="0" applyFont="1" applyFill="1" applyBorder="1" applyAlignment="1">
      <alignment vertical="center"/>
    </xf>
    <xf numFmtId="178" fontId="32" fillId="0" borderId="1" xfId="0" applyNumberFormat="1" applyFont="1" applyBorder="1" applyAlignment="1">
      <alignment vertical="center"/>
    </xf>
    <xf numFmtId="0" fontId="16" fillId="0" borderId="0" xfId="0" applyFont="1" applyBorder="1" applyAlignment="1"/>
    <xf numFmtId="178" fontId="16" fillId="0" borderId="0" xfId="1" applyNumberFormat="1" applyFont="1" applyBorder="1" applyAlignment="1"/>
    <xf numFmtId="178" fontId="16" fillId="0" borderId="1" xfId="1" applyNumberFormat="1" applyFont="1" applyBorder="1" applyAlignment="1">
      <alignment horizontal="right" vertical="top" wrapText="1"/>
    </xf>
    <xf numFmtId="178" fontId="16" fillId="0" borderId="0" xfId="1" applyNumberFormat="1" applyFont="1" applyBorder="1"/>
    <xf numFmtId="0" fontId="38" fillId="0" borderId="0" xfId="0" applyFont="1" applyBorder="1"/>
    <xf numFmtId="0" fontId="39" fillId="0" borderId="1" xfId="0" applyFont="1" applyBorder="1" applyAlignment="1">
      <alignment horizontal="left"/>
    </xf>
    <xf numFmtId="0" fontId="38" fillId="0" borderId="0" xfId="0" applyFont="1"/>
    <xf numFmtId="178" fontId="17" fillId="0" borderId="0" xfId="1" applyNumberFormat="1" applyFont="1"/>
    <xf numFmtId="0" fontId="39" fillId="0" borderId="1" xfId="0" applyFont="1" applyBorder="1"/>
    <xf numFmtId="178" fontId="22" fillId="0" borderId="0" xfId="1" applyNumberFormat="1" applyFont="1" applyAlignment="1">
      <alignment horizontal="left"/>
    </xf>
    <xf numFmtId="0" fontId="23" fillId="0" borderId="0" xfId="0" applyFont="1" applyAlignment="1">
      <alignment horizontal="center"/>
    </xf>
    <xf numFmtId="178" fontId="23" fillId="0" borderId="0" xfId="1" applyNumberFormat="1" applyFont="1" applyAlignment="1">
      <alignment horizontal="center"/>
    </xf>
    <xf numFmtId="0" fontId="23" fillId="0" borderId="0" xfId="0" applyFont="1" applyAlignment="1">
      <alignment horizontal="left"/>
    </xf>
    <xf numFmtId="178" fontId="23" fillId="0" borderId="0" xfId="1" applyNumberFormat="1" applyFont="1" applyAlignment="1">
      <alignment horizontal="right"/>
    </xf>
    <xf numFmtId="0" fontId="23" fillId="0" borderId="0" xfId="0" applyFont="1" applyBorder="1" applyAlignment="1">
      <alignment horizontal="left"/>
    </xf>
    <xf numFmtId="178" fontId="16" fillId="2" borderId="7" xfId="1" applyNumberFormat="1" applyFont="1" applyFill="1" applyBorder="1" applyAlignment="1">
      <alignment horizontal="center" vertical="center"/>
    </xf>
    <xf numFmtId="178" fontId="16" fillId="2" borderId="2" xfId="1" applyNumberFormat="1" applyFont="1" applyFill="1" applyBorder="1" applyAlignment="1">
      <alignment horizontal="center" vertical="center"/>
    </xf>
    <xf numFmtId="178" fontId="16" fillId="2" borderId="8" xfId="1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0" fontId="38" fillId="0" borderId="0" xfId="0" applyFont="1" applyFill="1" applyBorder="1"/>
    <xf numFmtId="0" fontId="20" fillId="0" borderId="0" xfId="0" applyFont="1" applyFill="1" applyBorder="1"/>
    <xf numFmtId="178" fontId="17" fillId="0" borderId="0" xfId="1" applyNumberFormat="1" applyFont="1" applyBorder="1" applyAlignment="1">
      <alignment horizontal="right"/>
    </xf>
    <xf numFmtId="178" fontId="17" fillId="0" borderId="0" xfId="1" applyNumberFormat="1" applyFont="1" applyBorder="1" applyAlignment="1">
      <alignment horizontal="right" vertical="top" wrapText="1"/>
    </xf>
    <xf numFmtId="177" fontId="38" fillId="0" borderId="0" xfId="0" applyNumberFormat="1" applyFont="1" applyBorder="1" applyAlignment="1">
      <alignment horizontal="right"/>
    </xf>
    <xf numFmtId="0" fontId="24" fillId="0" borderId="0" xfId="0" applyFont="1" applyBorder="1"/>
    <xf numFmtId="0" fontId="17" fillId="0" borderId="0" xfId="0" applyFont="1" applyBorder="1"/>
    <xf numFmtId="0" fontId="20" fillId="0" borderId="0" xfId="0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indent="1"/>
    </xf>
    <xf numFmtId="177" fontId="19" fillId="0" borderId="0" xfId="0" applyNumberFormat="1" applyFont="1" applyBorder="1"/>
    <xf numFmtId="178" fontId="19" fillId="0" borderId="0" xfId="1" applyNumberFormat="1" applyFont="1" applyBorder="1"/>
    <xf numFmtId="181" fontId="19" fillId="0" borderId="0" xfId="0" applyNumberFormat="1" applyFont="1" applyBorder="1" applyAlignment="1">
      <alignment horizontal="right"/>
    </xf>
    <xf numFmtId="181" fontId="19" fillId="0" borderId="0" xfId="0" applyNumberFormat="1" applyFont="1" applyBorder="1"/>
    <xf numFmtId="0" fontId="19" fillId="0" borderId="0" xfId="0" applyFont="1"/>
    <xf numFmtId="178" fontId="17" fillId="0" borderId="0" xfId="1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horizontal="right"/>
    </xf>
    <xf numFmtId="0" fontId="13" fillId="2" borderId="9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178" fontId="13" fillId="2" borderId="1" xfId="1" applyNumberFormat="1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32" fillId="0" borderId="1" xfId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78" fontId="2" fillId="0" borderId="1" xfId="1" applyNumberFormat="1" applyFont="1" applyBorder="1" applyAlignment="1">
      <alignment horizontal="right"/>
    </xf>
    <xf numFmtId="0" fontId="14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Border="1" applyAlignment="1">
      <alignment horizontal="right"/>
    </xf>
    <xf numFmtId="178" fontId="2" fillId="0" borderId="0" xfId="1" applyNumberFormat="1" applyFont="1" applyBorder="1" applyAlignment="1">
      <alignment horizontal="right" vertical="top" wrapText="1"/>
    </xf>
    <xf numFmtId="178" fontId="2" fillId="0" borderId="0" xfId="1" applyNumberFormat="1" applyFont="1" applyBorder="1"/>
    <xf numFmtId="178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40" fillId="0" borderId="0" xfId="0" applyFont="1" applyAlignme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1" fillId="0" borderId="0" xfId="0" applyFont="1" applyAlignment="1"/>
    <xf numFmtId="178" fontId="41" fillId="0" borderId="0" xfId="1" applyNumberFormat="1" applyFont="1" applyAlignment="1">
      <alignment horizontal="right"/>
    </xf>
    <xf numFmtId="0" fontId="41" fillId="0" borderId="0" xfId="0" applyFont="1" applyBorder="1" applyAlignment="1"/>
    <xf numFmtId="0" fontId="41" fillId="0" borderId="0" xfId="0" applyFont="1" applyAlignment="1">
      <alignment horizontal="right"/>
    </xf>
    <xf numFmtId="0" fontId="25" fillId="2" borderId="9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178" fontId="25" fillId="2" borderId="1" xfId="1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32" fillId="0" borderId="1" xfId="0" applyFont="1" applyBorder="1" applyAlignment="1">
      <alignment vertical="top" wrapText="1"/>
    </xf>
    <xf numFmtId="175" fontId="32" fillId="0" borderId="1" xfId="0" applyNumberFormat="1" applyFont="1" applyBorder="1"/>
    <xf numFmtId="175" fontId="32" fillId="0" borderId="1" xfId="0" applyNumberFormat="1" applyFont="1" applyBorder="1" applyAlignment="1">
      <alignment horizontal="right"/>
    </xf>
    <xf numFmtId="0" fontId="34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right"/>
    </xf>
    <xf numFmtId="0" fontId="33" fillId="0" borderId="1" xfId="0" applyFont="1" applyBorder="1" applyAlignment="1">
      <alignment horizontal="left"/>
    </xf>
    <xf numFmtId="0" fontId="2" fillId="0" borderId="1" xfId="0" applyFont="1" applyFill="1" applyBorder="1"/>
    <xf numFmtId="0" fontId="33" fillId="0" borderId="1" xfId="0" applyFont="1" applyBorder="1" applyAlignment="1">
      <alignment horizontal="right"/>
    </xf>
    <xf numFmtId="0" fontId="32" fillId="0" borderId="10" xfId="0" applyFont="1" applyBorder="1"/>
    <xf numFmtId="0" fontId="32" fillId="0" borderId="11" xfId="0" applyFont="1" applyBorder="1"/>
    <xf numFmtId="178" fontId="32" fillId="0" borderId="10" xfId="1" applyNumberFormat="1" applyFont="1" applyBorder="1"/>
    <xf numFmtId="0" fontId="32" fillId="0" borderId="12" xfId="0" applyFont="1" applyBorder="1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" xfId="0" applyFont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left" vertical="top"/>
    </xf>
    <xf numFmtId="0" fontId="3" fillId="0" borderId="16" xfId="0" applyFont="1" applyBorder="1" applyAlignment="1"/>
    <xf numFmtId="0" fontId="3" fillId="0" borderId="17" xfId="0" applyFont="1" applyBorder="1" applyAlignment="1"/>
    <xf numFmtId="0" fontId="26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indent="1"/>
    </xf>
    <xf numFmtId="0" fontId="42" fillId="0" borderId="0" xfId="0" applyFont="1"/>
    <xf numFmtId="178" fontId="15" fillId="0" borderId="0" xfId="1" applyNumberFormat="1" applyFont="1" applyAlignment="1">
      <alignment horizontal="center"/>
    </xf>
    <xf numFmtId="178" fontId="15" fillId="0" borderId="0" xfId="1" applyNumberFormat="1" applyFont="1" applyAlignment="1">
      <alignment horizontal="left" indent="1"/>
    </xf>
    <xf numFmtId="178" fontId="2" fillId="0" borderId="0" xfId="1" applyNumberFormat="1" applyFont="1" applyAlignment="1">
      <alignment horizontal="left"/>
    </xf>
    <xf numFmtId="178" fontId="2" fillId="0" borderId="0" xfId="1" applyNumberFormat="1" applyFont="1" applyBorder="1" applyAlignment="1">
      <alignment horizontal="left" indent="1"/>
    </xf>
    <xf numFmtId="178" fontId="13" fillId="2" borderId="9" xfId="1" applyNumberFormat="1" applyFont="1" applyFill="1" applyBorder="1" applyAlignment="1">
      <alignment horizontal="left" vertical="center" indent="1"/>
    </xf>
    <xf numFmtId="178" fontId="3" fillId="0" borderId="1" xfId="1" applyNumberFormat="1" applyFont="1" applyBorder="1" applyAlignment="1">
      <alignment vertical="center"/>
    </xf>
    <xf numFmtId="181" fontId="3" fillId="0" borderId="1" xfId="0" applyNumberFormat="1" applyFont="1" applyFill="1" applyBorder="1" applyAlignment="1">
      <alignment vertical="center"/>
    </xf>
    <xf numFmtId="178" fontId="3" fillId="0" borderId="1" xfId="1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78" fontId="2" fillId="0" borderId="1" xfId="1" applyNumberFormat="1" applyFont="1" applyBorder="1" applyAlignment="1">
      <alignment horizontal="right" vertical="center" wrapText="1"/>
    </xf>
    <xf numFmtId="181" fontId="2" fillId="0" borderId="1" xfId="1" applyNumberFormat="1" applyFont="1" applyBorder="1" applyAlignment="1">
      <alignment horizontal="right" vertical="center"/>
    </xf>
    <xf numFmtId="178" fontId="2" fillId="0" borderId="1" xfId="1" applyNumberFormat="1" applyFont="1" applyBorder="1" applyAlignment="1">
      <alignment horizontal="right" vertical="center"/>
    </xf>
    <xf numFmtId="0" fontId="43" fillId="0" borderId="1" xfId="0" applyFont="1" applyBorder="1" applyAlignment="1">
      <alignment horizontal="right" vertical="center" wrapText="1"/>
    </xf>
    <xf numFmtId="0" fontId="32" fillId="0" borderId="18" xfId="0" applyFont="1" applyBorder="1"/>
    <xf numFmtId="0" fontId="32" fillId="0" borderId="19" xfId="0" applyFont="1" applyBorder="1"/>
    <xf numFmtId="178" fontId="3" fillId="0" borderId="18" xfId="1" applyNumberFormat="1" applyFont="1" applyBorder="1"/>
    <xf numFmtId="0" fontId="32" fillId="0" borderId="20" xfId="0" applyFont="1" applyBorder="1"/>
    <xf numFmtId="178" fontId="32" fillId="0" borderId="18" xfId="1" applyNumberFormat="1" applyFont="1" applyBorder="1" applyAlignment="1">
      <alignment horizontal="left" indent="1"/>
    </xf>
    <xf numFmtId="178" fontId="3" fillId="0" borderId="4" xfId="1" applyNumberFormat="1" applyFont="1" applyBorder="1" applyAlignment="1">
      <alignment horizontal="center"/>
    </xf>
    <xf numFmtId="178" fontId="3" fillId="0" borderId="1" xfId="1" applyNumberFormat="1" applyFont="1" applyBorder="1" applyAlignment="1">
      <alignment horizontal="center"/>
    </xf>
    <xf numFmtId="178" fontId="3" fillId="0" borderId="1" xfId="1" applyNumberFormat="1" applyFont="1" applyBorder="1" applyAlignment="1"/>
    <xf numFmtId="178" fontId="3" fillId="0" borderId="16" xfId="1" applyNumberFormat="1" applyFont="1" applyBorder="1" applyAlignment="1">
      <alignment horizontal="center"/>
    </xf>
    <xf numFmtId="178" fontId="3" fillId="0" borderId="16" xfId="1" applyNumberFormat="1" applyFont="1" applyBorder="1" applyAlignment="1"/>
    <xf numFmtId="0" fontId="13" fillId="2" borderId="5" xfId="0" applyFont="1" applyFill="1" applyBorder="1" applyAlignment="1">
      <alignment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9" xfId="0" applyFont="1" applyFill="1" applyBorder="1"/>
    <xf numFmtId="0" fontId="32" fillId="0" borderId="1" xfId="0" applyFont="1" applyBorder="1" applyAlignment="1">
      <alignment horizontal="left" wrapText="1"/>
    </xf>
    <xf numFmtId="178" fontId="3" fillId="0" borderId="1" xfId="1" applyNumberFormat="1" applyFont="1" applyBorder="1" applyAlignment="1">
      <alignment horizontal="right" vertical="top" wrapText="1"/>
    </xf>
    <xf numFmtId="0" fontId="32" fillId="0" borderId="6" xfId="0" applyFont="1" applyBorder="1" applyAlignment="1">
      <alignment horizontal="right"/>
    </xf>
    <xf numFmtId="0" fontId="32" fillId="0" borderId="9" xfId="0" applyFont="1" applyBorder="1" applyAlignment="1">
      <alignment horizontal="right"/>
    </xf>
    <xf numFmtId="178" fontId="32" fillId="0" borderId="9" xfId="1" applyNumberFormat="1" applyFont="1" applyBorder="1"/>
    <xf numFmtId="178" fontId="32" fillId="0" borderId="9" xfId="0" applyNumberFormat="1" applyFont="1" applyBorder="1"/>
    <xf numFmtId="0" fontId="32" fillId="0" borderId="5" xfId="0" applyFont="1" applyBorder="1"/>
    <xf numFmtId="0" fontId="13" fillId="0" borderId="14" xfId="0" applyFont="1" applyFill="1" applyBorder="1"/>
    <xf numFmtId="179" fontId="2" fillId="0" borderId="6" xfId="0" applyNumberFormat="1" applyFont="1" applyFill="1" applyBorder="1"/>
    <xf numFmtId="179" fontId="2" fillId="0" borderId="9" xfId="0" applyNumberFormat="1" applyFont="1" applyFill="1" applyBorder="1"/>
    <xf numFmtId="177" fontId="2" fillId="0" borderId="1" xfId="1" applyFont="1" applyBorder="1" applyAlignment="1">
      <alignment horizontal="right"/>
    </xf>
    <xf numFmtId="177" fontId="2" fillId="0" borderId="6" xfId="1" applyFont="1" applyBorder="1" applyAlignment="1">
      <alignment horizontal="right"/>
    </xf>
    <xf numFmtId="178" fontId="2" fillId="0" borderId="6" xfId="0" applyNumberFormat="1" applyFont="1" applyBorder="1" applyAlignment="1">
      <alignment horizontal="right"/>
    </xf>
    <xf numFmtId="0" fontId="32" fillId="0" borderId="9" xfId="0" applyFont="1" applyBorder="1"/>
    <xf numFmtId="0" fontId="2" fillId="0" borderId="6" xfId="0" applyFont="1" applyBorder="1" applyAlignment="1">
      <alignment horizontal="right"/>
    </xf>
    <xf numFmtId="0" fontId="2" fillId="0" borderId="9" xfId="0" applyFont="1" applyBorder="1"/>
    <xf numFmtId="0" fontId="2" fillId="0" borderId="0" xfId="0" applyFont="1" applyFill="1" applyBorder="1" applyAlignment="1">
      <alignment horizontal="left"/>
    </xf>
    <xf numFmtId="178" fontId="3" fillId="0" borderId="22" xfId="1" applyNumberFormat="1" applyFont="1" applyBorder="1"/>
    <xf numFmtId="178" fontId="3" fillId="0" borderId="12" xfId="1" applyNumberFormat="1" applyFont="1" applyBorder="1"/>
    <xf numFmtId="178" fontId="13" fillId="2" borderId="21" xfId="1" applyNumberFormat="1" applyFont="1" applyFill="1" applyBorder="1" applyAlignment="1">
      <alignment horizontal="center" vertical="center"/>
    </xf>
    <xf numFmtId="178" fontId="13" fillId="2" borderId="5" xfId="1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32" fillId="0" borderId="0" xfId="0" applyFont="1" applyAlignment="1"/>
    <xf numFmtId="0" fontId="32" fillId="0" borderId="0" xfId="0" applyFont="1" applyAlignment="1">
      <alignment horizontal="right"/>
    </xf>
    <xf numFmtId="0" fontId="25" fillId="2" borderId="2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33" fillId="0" borderId="1" xfId="0" applyFont="1" applyBorder="1"/>
    <xf numFmtId="0" fontId="13" fillId="0" borderId="0" xfId="0" applyFont="1" applyFill="1" applyBorder="1" applyAlignment="1">
      <alignment horizontal="left"/>
    </xf>
    <xf numFmtId="178" fontId="13" fillId="0" borderId="0" xfId="0" applyNumberFormat="1" applyFont="1" applyFill="1" applyBorder="1" applyAlignment="1">
      <alignment horizontal="left"/>
    </xf>
    <xf numFmtId="178" fontId="32" fillId="0" borderId="0" xfId="0" applyNumberFormat="1" applyFont="1"/>
    <xf numFmtId="178" fontId="32" fillId="0" borderId="22" xfId="1" applyNumberFormat="1" applyFont="1" applyBorder="1"/>
    <xf numFmtId="178" fontId="32" fillId="0" borderId="12" xfId="1" applyNumberFormat="1" applyFont="1" applyBorder="1"/>
    <xf numFmtId="200" fontId="3" fillId="0" borderId="4" xfId="1" applyNumberFormat="1" applyFont="1" applyBorder="1" applyAlignment="1">
      <alignment horizontal="center"/>
    </xf>
    <xf numFmtId="200" fontId="3" fillId="0" borderId="1" xfId="1" applyNumberFormat="1" applyFont="1" applyBorder="1" applyAlignment="1">
      <alignment horizontal="center"/>
    </xf>
    <xf numFmtId="178" fontId="3" fillId="0" borderId="1" xfId="1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200" fontId="3" fillId="0" borderId="16" xfId="1" applyNumberFormat="1" applyFont="1" applyBorder="1" applyAlignment="1">
      <alignment horizontal="center"/>
    </xf>
    <xf numFmtId="178" fontId="3" fillId="0" borderId="16" xfId="1" applyNumberFormat="1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4" fillId="0" borderId="0" xfId="0" applyFont="1" applyBorder="1" applyAlignment="1">
      <alignment horizontal="left" indent="1"/>
    </xf>
    <xf numFmtId="0" fontId="44" fillId="0" borderId="0" xfId="0" applyFont="1" applyBorder="1" applyAlignment="1">
      <alignment horizontal="right" indent="1"/>
    </xf>
    <xf numFmtId="0" fontId="45" fillId="0" borderId="0" xfId="0" applyFont="1" applyBorder="1"/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44" fillId="2" borderId="4" xfId="0" applyFont="1" applyFill="1" applyBorder="1" applyAlignment="1">
      <alignment vertical="center"/>
    </xf>
    <xf numFmtId="0" fontId="46" fillId="2" borderId="9" xfId="0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horizontal="center" vertical="center"/>
    </xf>
    <xf numFmtId="0" fontId="34" fillId="0" borderId="9" xfId="0" applyFont="1" applyBorder="1" applyAlignment="1">
      <alignment horizontal="left" indent="1"/>
    </xf>
    <xf numFmtId="175" fontId="34" fillId="0" borderId="6" xfId="0" applyNumberFormat="1" applyFont="1" applyBorder="1"/>
    <xf numFmtId="175" fontId="34" fillId="0" borderId="9" xfId="0" applyNumberFormat="1" applyFont="1" applyBorder="1"/>
    <xf numFmtId="175" fontId="34" fillId="0" borderId="1" xfId="0" applyNumberFormat="1" applyFont="1" applyBorder="1"/>
    <xf numFmtId="175" fontId="34" fillId="0" borderId="5" xfId="0" applyNumberFormat="1" applyFont="1" applyBorder="1"/>
    <xf numFmtId="0" fontId="47" fillId="0" borderId="1" xfId="0" applyFont="1" applyBorder="1"/>
    <xf numFmtId="175" fontId="3" fillId="0" borderId="9" xfId="0" applyNumberFormat="1" applyFont="1" applyFill="1" applyBorder="1"/>
    <xf numFmtId="175" fontId="3" fillId="0" borderId="23" xfId="0" applyNumberFormat="1" applyFont="1" applyBorder="1"/>
    <xf numFmtId="175" fontId="32" fillId="0" borderId="5" xfId="0" applyNumberFormat="1" applyFont="1" applyBorder="1" applyAlignment="1">
      <alignment horizontal="right"/>
    </xf>
    <xf numFmtId="175" fontId="47" fillId="0" borderId="1" xfId="0" applyNumberFormat="1" applyFont="1" applyBorder="1"/>
    <xf numFmtId="175" fontId="32" fillId="0" borderId="1" xfId="1" applyNumberFormat="1" applyFont="1" applyBorder="1" applyAlignment="1">
      <alignment horizontal="right" vertical="top" wrapText="1"/>
    </xf>
    <xf numFmtId="0" fontId="35" fillId="0" borderId="9" xfId="0" applyFont="1" applyBorder="1" applyAlignment="1">
      <alignment horizontal="right" indent="1"/>
    </xf>
    <xf numFmtId="175" fontId="35" fillId="0" borderId="6" xfId="0" applyNumberFormat="1" applyFont="1" applyBorder="1"/>
    <xf numFmtId="175" fontId="2" fillId="0" borderId="9" xfId="0" applyNumberFormat="1" applyFont="1" applyFill="1" applyBorder="1"/>
    <xf numFmtId="175" fontId="33" fillId="0" borderId="1" xfId="1" applyNumberFormat="1" applyFont="1" applyBorder="1" applyAlignment="1">
      <alignment horizontal="right" vertical="top" wrapText="1"/>
    </xf>
    <xf numFmtId="175" fontId="33" fillId="0" borderId="5" xfId="0" applyNumberFormat="1" applyFont="1" applyBorder="1" applyAlignment="1">
      <alignment horizontal="right"/>
    </xf>
    <xf numFmtId="175" fontId="33" fillId="0" borderId="1" xfId="0" applyNumberFormat="1" applyFont="1" applyBorder="1" applyAlignment="1">
      <alignment horizontal="right"/>
    </xf>
    <xf numFmtId="3" fontId="34" fillId="0" borderId="6" xfId="0" applyNumberFormat="1" applyFont="1" applyBorder="1"/>
    <xf numFmtId="177" fontId="32" fillId="0" borderId="1" xfId="1" applyFont="1" applyBorder="1" applyAlignment="1">
      <alignment horizontal="right" vertical="top" wrapText="1"/>
    </xf>
    <xf numFmtId="175" fontId="32" fillId="0" borderId="9" xfId="0" applyNumberFormat="1" applyFont="1" applyBorder="1"/>
    <xf numFmtId="175" fontId="32" fillId="0" borderId="6" xfId="0" applyNumberFormat="1" applyFont="1" applyBorder="1" applyAlignment="1">
      <alignment horizontal="right"/>
    </xf>
    <xf numFmtId="185" fontId="34" fillId="0" borderId="9" xfId="0" applyNumberFormat="1" applyFont="1" applyBorder="1" applyAlignment="1">
      <alignment horizontal="left" indent="1"/>
    </xf>
    <xf numFmtId="185" fontId="34" fillId="0" borderId="6" xfId="0" applyNumberFormat="1" applyFont="1" applyBorder="1"/>
    <xf numFmtId="185" fontId="3" fillId="0" borderId="9" xfId="0" applyNumberFormat="1" applyFont="1" applyFill="1" applyBorder="1"/>
    <xf numFmtId="175" fontId="47" fillId="0" borderId="1" xfId="1" applyNumberFormat="1" applyFont="1" applyBorder="1" applyAlignment="1">
      <alignment horizontal="right" vertical="top" wrapText="1"/>
    </xf>
    <xf numFmtId="185" fontId="32" fillId="0" borderId="6" xfId="0" applyNumberFormat="1" applyFont="1" applyBorder="1" applyAlignment="1">
      <alignment horizontal="right"/>
    </xf>
    <xf numFmtId="185" fontId="32" fillId="0" borderId="9" xfId="0" applyNumberFormat="1" applyFont="1" applyBorder="1" applyAlignment="1">
      <alignment horizontal="right"/>
    </xf>
    <xf numFmtId="185" fontId="32" fillId="0" borderId="1" xfId="0" applyNumberFormat="1" applyFont="1" applyBorder="1" applyAlignment="1">
      <alignment horizontal="right"/>
    </xf>
    <xf numFmtId="175" fontId="3" fillId="0" borderId="24" xfId="1" applyNumberFormat="1" applyFont="1" applyBorder="1"/>
    <xf numFmtId="175" fontId="3" fillId="0" borderId="25" xfId="1" applyNumberFormat="1" applyFont="1" applyBorder="1"/>
    <xf numFmtId="175" fontId="33" fillId="0" borderId="6" xfId="0" applyNumberFormat="1" applyFont="1" applyBorder="1" applyAlignment="1">
      <alignment horizontal="right"/>
    </xf>
    <xf numFmtId="181" fontId="35" fillId="0" borderId="6" xfId="0" applyNumberFormat="1" applyFont="1" applyBorder="1"/>
    <xf numFmtId="198" fontId="33" fillId="0" borderId="1" xfId="1" applyNumberFormat="1" applyFont="1" applyBorder="1" applyAlignment="1">
      <alignment horizontal="right" vertical="top" wrapText="1"/>
    </xf>
    <xf numFmtId="0" fontId="35" fillId="0" borderId="14" xfId="0" applyFont="1" applyBorder="1" applyAlignment="1"/>
    <xf numFmtId="0" fontId="35" fillId="0" borderId="15" xfId="0" applyFont="1" applyBorder="1" applyAlignment="1"/>
    <xf numFmtId="0" fontId="34" fillId="0" borderId="6" xfId="0" applyFont="1" applyBorder="1"/>
    <xf numFmtId="177" fontId="32" fillId="0" borderId="6" xfId="0" applyNumberFormat="1" applyFont="1" applyBorder="1" applyAlignment="1">
      <alignment horizontal="right"/>
    </xf>
    <xf numFmtId="0" fontId="35" fillId="0" borderId="9" xfId="0" applyFont="1" applyBorder="1" applyAlignment="1">
      <alignment horizontal="left" indent="1"/>
    </xf>
    <xf numFmtId="0" fontId="35" fillId="0" borderId="6" xfId="0" applyFont="1" applyBorder="1"/>
    <xf numFmtId="0" fontId="35" fillId="0" borderId="9" xfId="0" applyFont="1" applyBorder="1"/>
    <xf numFmtId="0" fontId="32" fillId="0" borderId="15" xfId="0" applyFont="1" applyBorder="1" applyAlignment="1">
      <alignment horizontal="right"/>
    </xf>
    <xf numFmtId="0" fontId="32" fillId="0" borderId="26" xfId="0" applyFont="1" applyBorder="1"/>
    <xf numFmtId="177" fontId="32" fillId="0" borderId="2" xfId="0" applyNumberFormat="1" applyFont="1" applyBorder="1" applyAlignment="1">
      <alignment horizontal="right"/>
    </xf>
    <xf numFmtId="177" fontId="32" fillId="0" borderId="8" xfId="0" applyNumberFormat="1" applyFont="1" applyBorder="1" applyAlignment="1">
      <alignment horizontal="right"/>
    </xf>
    <xf numFmtId="178" fontId="47" fillId="0" borderId="1" xfId="1" applyNumberFormat="1" applyFont="1" applyBorder="1" applyAlignment="1">
      <alignment horizontal="right"/>
    </xf>
    <xf numFmtId="0" fontId="48" fillId="0" borderId="1" xfId="0" applyFont="1" applyBorder="1"/>
    <xf numFmtId="178" fontId="48" fillId="0" borderId="1" xfId="1" applyNumberFormat="1" applyFont="1" applyBorder="1" applyAlignment="1">
      <alignment horizontal="right"/>
    </xf>
    <xf numFmtId="175" fontId="2" fillId="0" borderId="21" xfId="1" applyNumberFormat="1" applyFont="1" applyBorder="1"/>
    <xf numFmtId="0" fontId="47" fillId="0" borderId="14" xfId="0" applyFont="1" applyBorder="1"/>
    <xf numFmtId="175" fontId="2" fillId="0" borderId="9" xfId="1" applyNumberFormat="1" applyFont="1" applyBorder="1"/>
    <xf numFmtId="175" fontId="2" fillId="0" borderId="14" xfId="1" applyNumberFormat="1" applyFont="1" applyBorder="1"/>
    <xf numFmtId="0" fontId="32" fillId="0" borderId="5" xfId="0" applyFont="1" applyBorder="1" applyAlignment="1">
      <alignment horizontal="right"/>
    </xf>
    <xf numFmtId="175" fontId="2" fillId="0" borderId="1" xfId="1" applyNumberFormat="1" applyFont="1" applyBorder="1"/>
    <xf numFmtId="0" fontId="3" fillId="0" borderId="1" xfId="0" applyFont="1" applyBorder="1"/>
    <xf numFmtId="3" fontId="4" fillId="0" borderId="1" xfId="1" applyNumberFormat="1" applyFont="1" applyBorder="1" applyAlignment="1">
      <alignment horizontal="right"/>
    </xf>
    <xf numFmtId="175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177" fontId="33" fillId="0" borderId="2" xfId="0" applyNumberFormat="1" applyFont="1" applyBorder="1"/>
    <xf numFmtId="177" fontId="34" fillId="0" borderId="9" xfId="0" applyNumberFormat="1" applyFont="1" applyBorder="1"/>
    <xf numFmtId="177" fontId="33" fillId="0" borderId="27" xfId="0" applyNumberFormat="1" applyFont="1" applyBorder="1"/>
    <xf numFmtId="178" fontId="3" fillId="0" borderId="1" xfId="1" applyNumberFormat="1" applyFont="1" applyBorder="1"/>
    <xf numFmtId="0" fontId="35" fillId="0" borderId="28" xfId="0" applyFont="1" applyBorder="1" applyAlignment="1">
      <alignment wrapText="1"/>
    </xf>
    <xf numFmtId="178" fontId="32" fillId="0" borderId="5" xfId="1" applyNumberFormat="1" applyFont="1" applyBorder="1" applyAlignment="1">
      <alignment horizontal="left"/>
    </xf>
    <xf numFmtId="0" fontId="35" fillId="0" borderId="1" xfId="0" applyFont="1" applyBorder="1" applyAlignment="1">
      <alignment horizontal="left" indent="1"/>
    </xf>
    <xf numFmtId="3" fontId="16" fillId="0" borderId="1" xfId="1" applyNumberFormat="1" applyFont="1" applyFill="1" applyBorder="1" applyAlignment="1">
      <alignment horizontal="right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/>
    </xf>
    <xf numFmtId="0" fontId="49" fillId="0" borderId="0" xfId="0" applyFont="1" applyBorder="1" applyAlignment="1">
      <alignment horizontal="justify" wrapText="1"/>
    </xf>
    <xf numFmtId="0" fontId="50" fillId="0" borderId="0" xfId="0" applyFont="1" applyBorder="1" applyAlignment="1">
      <alignment wrapText="1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1" fillId="0" borderId="0" xfId="0" applyFont="1" applyBorder="1" applyAlignment="1"/>
    <xf numFmtId="0" fontId="51" fillId="0" borderId="0" xfId="0" applyFont="1" applyAlignment="1"/>
    <xf numFmtId="0" fontId="29" fillId="0" borderId="1" xfId="0" applyFont="1" applyFill="1" applyBorder="1"/>
    <xf numFmtId="0" fontId="29" fillId="0" borderId="9" xfId="0" applyFont="1" applyFill="1" applyBorder="1"/>
    <xf numFmtId="0" fontId="30" fillId="0" borderId="6" xfId="0" applyFont="1" applyFill="1" applyBorder="1"/>
    <xf numFmtId="0" fontId="47" fillId="0" borderId="1" xfId="0" applyFont="1" applyBorder="1" applyAlignment="1">
      <alignment horizontal="right"/>
    </xf>
    <xf numFmtId="178" fontId="27" fillId="0" borderId="1" xfId="0" applyNumberFormat="1" applyFont="1" applyBorder="1" applyAlignment="1">
      <alignment horizontal="left" vertical="center"/>
    </xf>
    <xf numFmtId="178" fontId="32" fillId="0" borderId="1" xfId="1" applyNumberFormat="1" applyFont="1" applyBorder="1" applyAlignment="1">
      <alignment horizontal="right" vertical="center" wrapText="1"/>
    </xf>
    <xf numFmtId="177" fontId="0" fillId="0" borderId="0" xfId="0" applyNumberFormat="1"/>
    <xf numFmtId="178" fontId="32" fillId="0" borderId="6" xfId="0" applyNumberFormat="1" applyFont="1" applyBorder="1" applyAlignment="1">
      <alignment horizontal="right"/>
    </xf>
    <xf numFmtId="0" fontId="34" fillId="0" borderId="6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8" fontId="32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7" fillId="0" borderId="0" xfId="0" applyFont="1" applyBorder="1" applyAlignment="1">
      <alignment horizontal="left"/>
    </xf>
    <xf numFmtId="0" fontId="37" fillId="0" borderId="29" xfId="0" applyFont="1" applyBorder="1" applyAlignment="1">
      <alignment horizontal="left"/>
    </xf>
    <xf numFmtId="198" fontId="3" fillId="0" borderId="21" xfId="1" applyNumberFormat="1" applyFont="1" applyBorder="1"/>
    <xf numFmtId="178" fontId="35" fillId="0" borderId="6" xfId="0" applyNumberFormat="1" applyFont="1" applyBorder="1"/>
    <xf numFmtId="0" fontId="30" fillId="0" borderId="5" xfId="0" applyFont="1" applyFill="1" applyBorder="1"/>
    <xf numFmtId="0" fontId="16" fillId="0" borderId="30" xfId="0" applyFont="1" applyBorder="1" applyAlignment="1">
      <alignment horizontal="left"/>
    </xf>
    <xf numFmtId="0" fontId="19" fillId="0" borderId="0" xfId="0" applyFont="1" applyFill="1" applyBorder="1" applyAlignment="1">
      <alignment horizontal="right"/>
    </xf>
    <xf numFmtId="185" fontId="33" fillId="0" borderId="1" xfId="1" applyNumberFormat="1" applyFont="1" applyBorder="1" applyAlignment="1">
      <alignment horizontal="right" vertical="top" wrapText="1"/>
    </xf>
    <xf numFmtId="178" fontId="33" fillId="0" borderId="1" xfId="0" applyNumberFormat="1" applyFont="1" applyBorder="1"/>
    <xf numFmtId="178" fontId="47" fillId="0" borderId="1" xfId="0" applyNumberFormat="1" applyFont="1" applyBorder="1"/>
    <xf numFmtId="175" fontId="51" fillId="0" borderId="0" xfId="0" applyNumberFormat="1" applyFont="1" applyBorder="1" applyAlignment="1"/>
    <xf numFmtId="0" fontId="52" fillId="0" borderId="0" xfId="0" applyFont="1" applyAlignment="1"/>
    <xf numFmtId="177" fontId="32" fillId="0" borderId="31" xfId="0" applyNumberFormat="1" applyFont="1" applyBorder="1" applyAlignment="1">
      <alignment horizontal="right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left" wrapText="1" indent="1"/>
    </xf>
    <xf numFmtId="178" fontId="32" fillId="0" borderId="26" xfId="0" applyNumberFormat="1" applyFont="1" applyBorder="1"/>
    <xf numFmtId="178" fontId="33" fillId="0" borderId="26" xfId="0" applyNumberFormat="1" applyFont="1" applyBorder="1"/>
    <xf numFmtId="178" fontId="32" fillId="0" borderId="26" xfId="0" applyNumberFormat="1" applyFont="1" applyBorder="1" applyAlignment="1">
      <alignment horizontal="right"/>
    </xf>
    <xf numFmtId="178" fontId="33" fillId="0" borderId="26" xfId="0" applyNumberFormat="1" applyFont="1" applyBorder="1" applyAlignment="1">
      <alignment horizontal="right"/>
    </xf>
    <xf numFmtId="0" fontId="29" fillId="0" borderId="0" xfId="0" applyFont="1" applyFill="1" applyBorder="1" applyAlignment="1"/>
    <xf numFmtId="0" fontId="29" fillId="0" borderId="0" xfId="0" applyFont="1" applyBorder="1"/>
    <xf numFmtId="0" fontId="29" fillId="0" borderId="1" xfId="0" applyFont="1" applyBorder="1"/>
    <xf numFmtId="0" fontId="29" fillId="0" borderId="0" xfId="0" applyFont="1"/>
    <xf numFmtId="0" fontId="29" fillId="0" borderId="1" xfId="0" applyFont="1" applyBorder="1" applyAlignment="1">
      <alignment wrapText="1"/>
    </xf>
    <xf numFmtId="0" fontId="53" fillId="0" borderId="1" xfId="0" applyFont="1" applyBorder="1"/>
    <xf numFmtId="3" fontId="53" fillId="0" borderId="1" xfId="0" applyNumberFormat="1" applyFont="1" applyBorder="1"/>
    <xf numFmtId="3" fontId="47" fillId="0" borderId="1" xfId="0" applyNumberFormat="1" applyFont="1" applyBorder="1"/>
    <xf numFmtId="3" fontId="35" fillId="0" borderId="1" xfId="0" applyNumberFormat="1" applyFont="1" applyBorder="1" applyAlignment="1"/>
    <xf numFmtId="0" fontId="29" fillId="0" borderId="0" xfId="0" applyFont="1" applyBorder="1" applyAlignment="1">
      <alignment wrapText="1"/>
    </xf>
    <xf numFmtId="0" fontId="46" fillId="2" borderId="21" xfId="0" applyFont="1" applyFill="1" applyBorder="1" applyAlignment="1">
      <alignment horizontal="center"/>
    </xf>
    <xf numFmtId="0" fontId="46" fillId="2" borderId="1" xfId="0" applyFont="1" applyFill="1" applyBorder="1" applyAlignment="1">
      <alignment horizontal="center"/>
    </xf>
    <xf numFmtId="0" fontId="46" fillId="2" borderId="6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44" fillId="2" borderId="5" xfId="0" applyFont="1" applyFill="1" applyBorder="1" applyAlignment="1">
      <alignment horizontal="left"/>
    </xf>
    <xf numFmtId="0" fontId="44" fillId="2" borderId="14" xfId="0" applyFont="1" applyFill="1" applyBorder="1" applyAlignment="1">
      <alignment horizontal="left"/>
    </xf>
    <xf numFmtId="0" fontId="35" fillId="0" borderId="5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5" fillId="0" borderId="3" xfId="0" applyFont="1" applyBorder="1" applyAlignment="1">
      <alignment wrapText="1"/>
    </xf>
    <xf numFmtId="0" fontId="35" fillId="0" borderId="4" xfId="0" applyFont="1" applyBorder="1" applyAlignment="1">
      <alignment wrapText="1"/>
    </xf>
    <xf numFmtId="0" fontId="44" fillId="2" borderId="5" xfId="0" applyFont="1" applyFill="1" applyBorder="1" applyAlignment="1">
      <alignment horizontal="center"/>
    </xf>
    <xf numFmtId="0" fontId="44" fillId="2" borderId="9" xfId="0" applyFont="1" applyFill="1" applyBorder="1" applyAlignment="1">
      <alignment horizontal="center"/>
    </xf>
    <xf numFmtId="0" fontId="44" fillId="2" borderId="8" xfId="0" applyFont="1" applyFill="1" applyBorder="1" applyAlignment="1">
      <alignment horizontal="center" vertical="center" wrapText="1"/>
    </xf>
    <xf numFmtId="0" fontId="44" fillId="2" borderId="32" xfId="0" applyFont="1" applyFill="1" applyBorder="1" applyAlignment="1">
      <alignment horizontal="center" vertical="center" wrapText="1"/>
    </xf>
    <xf numFmtId="0" fontId="46" fillId="2" borderId="33" xfId="0" applyFont="1" applyFill="1" applyBorder="1" applyAlignment="1">
      <alignment horizontal="center"/>
    </xf>
    <xf numFmtId="0" fontId="46" fillId="2" borderId="14" xfId="0" applyFont="1" applyFill="1" applyBorder="1" applyAlignment="1">
      <alignment horizontal="center"/>
    </xf>
    <xf numFmtId="0" fontId="46" fillId="2" borderId="1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7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42" xfId="0" applyFont="1" applyBorder="1" applyAlignment="1"/>
    <xf numFmtId="0" fontId="3" fillId="0" borderId="43" xfId="0" applyFont="1" applyBorder="1" applyAlignment="1"/>
    <xf numFmtId="0" fontId="3" fillId="0" borderId="44" xfId="0" applyFont="1" applyBorder="1" applyAlignment="1"/>
    <xf numFmtId="0" fontId="3" fillId="0" borderId="5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27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78" fontId="3" fillId="0" borderId="26" xfId="1" applyNumberFormat="1" applyFont="1" applyBorder="1" applyAlignment="1">
      <alignment horizontal="left" vertical="top"/>
    </xf>
    <xf numFmtId="178" fontId="3" fillId="0" borderId="48" xfId="1" applyNumberFormat="1" applyFont="1" applyBorder="1" applyAlignment="1">
      <alignment horizontal="left" vertical="top"/>
    </xf>
    <xf numFmtId="178" fontId="3" fillId="0" borderId="49" xfId="1" applyNumberFormat="1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78" fontId="3" fillId="0" borderId="39" xfId="1" applyNumberFormat="1" applyFont="1" applyBorder="1" applyAlignment="1">
      <alignment horizontal="left" vertical="top" wrapText="1"/>
    </xf>
    <xf numFmtId="178" fontId="3" fillId="0" borderId="34" xfId="1" applyNumberFormat="1" applyFont="1" applyBorder="1" applyAlignment="1">
      <alignment horizontal="left" vertical="top" wrapText="1"/>
    </xf>
    <xf numFmtId="178" fontId="3" fillId="0" borderId="35" xfId="1" applyNumberFormat="1" applyFont="1" applyBorder="1" applyAlignment="1">
      <alignment horizontal="left" vertical="top" wrapText="1"/>
    </xf>
    <xf numFmtId="0" fontId="25" fillId="2" borderId="3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5" fillId="2" borderId="15" xfId="0" applyFont="1" applyFill="1" applyBorder="1" applyAlignment="1">
      <alignment horizontal="center"/>
    </xf>
    <xf numFmtId="178" fontId="41" fillId="2" borderId="5" xfId="1" applyNumberFormat="1" applyFont="1" applyFill="1" applyBorder="1" applyAlignment="1">
      <alignment horizontal="left" wrapText="1"/>
    </xf>
    <xf numFmtId="178" fontId="41" fillId="2" borderId="14" xfId="1" applyNumberFormat="1" applyFont="1" applyFill="1" applyBorder="1" applyAlignment="1">
      <alignment horizontal="left" wrapText="1"/>
    </xf>
    <xf numFmtId="178" fontId="41" fillId="2" borderId="9" xfId="1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178" fontId="54" fillId="2" borderId="2" xfId="1" applyNumberFormat="1" applyFont="1" applyFill="1" applyBorder="1" applyAlignment="1">
      <alignment horizontal="center" vertical="center" wrapText="1"/>
    </xf>
    <xf numFmtId="178" fontId="54" fillId="2" borderId="4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7" xfId="0" applyFont="1" applyBorder="1" applyAlignment="1"/>
    <xf numFmtId="0" fontId="3" fillId="0" borderId="38" xfId="0" applyFont="1" applyBorder="1" applyAlignment="1"/>
    <xf numFmtId="0" fontId="3" fillId="0" borderId="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/>
    </xf>
    <xf numFmtId="0" fontId="40" fillId="0" borderId="0" xfId="0" applyFont="1" applyAlignment="1">
      <alignment horizontal="left"/>
    </xf>
    <xf numFmtId="178" fontId="54" fillId="2" borderId="8" xfId="1" applyNumberFormat="1" applyFont="1" applyFill="1" applyBorder="1" applyAlignment="1">
      <alignment horizontal="center" vertical="center" wrapText="1"/>
    </xf>
    <xf numFmtId="178" fontId="54" fillId="2" borderId="32" xfId="1" applyNumberFormat="1" applyFont="1" applyFill="1" applyBorder="1" applyAlignment="1">
      <alignment horizontal="center" vertical="center" wrapText="1"/>
    </xf>
    <xf numFmtId="178" fontId="54" fillId="2" borderId="7" xfId="1" applyNumberFormat="1" applyFont="1" applyFill="1" applyBorder="1" applyAlignment="1">
      <alignment horizontal="center" vertical="center" wrapText="1"/>
    </xf>
    <xf numFmtId="178" fontId="54" fillId="2" borderId="35" xfId="1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3" fillId="0" borderId="3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178" fontId="3" fillId="0" borderId="7" xfId="1" applyNumberFormat="1" applyFont="1" applyBorder="1" applyAlignment="1">
      <alignment horizontal="left" vertical="top"/>
    </xf>
    <xf numFmtId="178" fontId="3" fillId="0" borderId="34" xfId="1" applyNumberFormat="1" applyFont="1" applyBorder="1" applyAlignment="1">
      <alignment horizontal="left" vertical="top"/>
    </xf>
    <xf numFmtId="178" fontId="3" fillId="0" borderId="18" xfId="1" applyNumberFormat="1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178" fontId="3" fillId="0" borderId="34" xfId="1" applyNumberFormat="1" applyFont="1" applyBorder="1" applyAlignment="1">
      <alignment horizontal="left" vertical="center"/>
    </xf>
    <xf numFmtId="178" fontId="3" fillId="0" borderId="35" xfId="1" applyNumberFormat="1" applyFont="1" applyBorder="1" applyAlignment="1">
      <alignment horizontal="left" vertical="center"/>
    </xf>
    <xf numFmtId="178" fontId="2" fillId="2" borderId="1" xfId="1" applyNumberFormat="1" applyFont="1" applyFill="1" applyBorder="1" applyAlignment="1">
      <alignment horizontal="center" vertical="center" wrapText="1"/>
    </xf>
    <xf numFmtId="178" fontId="2" fillId="2" borderId="6" xfId="1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178" fontId="2" fillId="2" borderId="7" xfId="1" applyNumberFormat="1" applyFont="1" applyFill="1" applyBorder="1" applyAlignment="1">
      <alignment horizontal="center" vertical="center" wrapText="1"/>
    </xf>
    <xf numFmtId="178" fontId="2" fillId="2" borderId="35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78" fontId="2" fillId="2" borderId="5" xfId="1" applyNumberFormat="1" applyFont="1" applyFill="1" applyBorder="1" applyAlignment="1">
      <alignment horizontal="left" wrapText="1"/>
    </xf>
    <xf numFmtId="178" fontId="2" fillId="2" borderId="14" xfId="1" applyNumberFormat="1" applyFont="1" applyFill="1" applyBorder="1" applyAlignment="1">
      <alignment horizontal="left" wrapText="1"/>
    </xf>
    <xf numFmtId="178" fontId="2" fillId="2" borderId="9" xfId="1" applyNumberFormat="1" applyFont="1" applyFill="1" applyBorder="1" applyAlignment="1">
      <alignment horizontal="left" wrapText="1"/>
    </xf>
    <xf numFmtId="0" fontId="3" fillId="0" borderId="5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178" fontId="3" fillId="0" borderId="51" xfId="1" applyNumberFormat="1" applyFont="1" applyBorder="1" applyAlignment="1">
      <alignment horizontal="left"/>
    </xf>
    <xf numFmtId="178" fontId="3" fillId="0" borderId="46" xfId="1" applyNumberFormat="1" applyFont="1" applyBorder="1" applyAlignment="1">
      <alignment horizontal="left"/>
    </xf>
    <xf numFmtId="178" fontId="3" fillId="0" borderId="47" xfId="1" applyNumberFormat="1" applyFont="1" applyBorder="1" applyAlignment="1">
      <alignment horizontal="left"/>
    </xf>
    <xf numFmtId="178" fontId="3" fillId="0" borderId="2" xfId="1" applyNumberFormat="1" applyFont="1" applyBorder="1" applyAlignment="1">
      <alignment horizontal="left" vertical="top" wrapText="1"/>
    </xf>
    <xf numFmtId="178" fontId="3" fillId="0" borderId="3" xfId="1" applyNumberFormat="1" applyFont="1" applyBorder="1" applyAlignment="1">
      <alignment horizontal="left" vertical="top" wrapText="1"/>
    </xf>
    <xf numFmtId="178" fontId="3" fillId="0" borderId="20" xfId="1" applyNumberFormat="1" applyFont="1" applyBorder="1" applyAlignment="1">
      <alignment horizontal="left" vertical="top" wrapText="1"/>
    </xf>
    <xf numFmtId="178" fontId="3" fillId="0" borderId="7" xfId="1" applyNumberFormat="1" applyFont="1" applyBorder="1" applyAlignment="1">
      <alignment horizontal="left" vertical="top" indent="1"/>
    </xf>
    <xf numFmtId="178" fontId="3" fillId="0" borderId="34" xfId="1" applyNumberFormat="1" applyFont="1" applyBorder="1" applyAlignment="1">
      <alignment horizontal="left" vertical="top" indent="1"/>
    </xf>
    <xf numFmtId="178" fontId="3" fillId="0" borderId="18" xfId="1" applyNumberFormat="1" applyFont="1" applyBorder="1" applyAlignment="1">
      <alignment horizontal="left" vertical="top" indent="1"/>
    </xf>
    <xf numFmtId="178" fontId="3" fillId="0" borderId="39" xfId="1" applyNumberFormat="1" applyFont="1" applyBorder="1" applyAlignment="1">
      <alignment horizontal="left" vertical="center" indent="1"/>
    </xf>
    <xf numFmtId="178" fontId="3" fillId="0" borderId="34" xfId="1" applyNumberFormat="1" applyFont="1" applyBorder="1" applyAlignment="1">
      <alignment horizontal="left" vertical="center" indent="1"/>
    </xf>
    <xf numFmtId="178" fontId="3" fillId="0" borderId="35" xfId="1" applyNumberFormat="1" applyFont="1" applyBorder="1" applyAlignment="1">
      <alignment horizontal="left" vertical="center" indent="1"/>
    </xf>
    <xf numFmtId="178" fontId="3" fillId="0" borderId="19" xfId="1" applyNumberFormat="1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8" fontId="3" fillId="0" borderId="50" xfId="1" applyNumberFormat="1" applyFont="1" applyBorder="1" applyAlignment="1">
      <alignment horizontal="left" vertical="top" wrapText="1"/>
    </xf>
    <xf numFmtId="178" fontId="3" fillId="0" borderId="4" xfId="1" applyNumberFormat="1" applyFont="1" applyBorder="1" applyAlignment="1">
      <alignment horizontal="left" vertical="top" wrapText="1"/>
    </xf>
    <xf numFmtId="0" fontId="3" fillId="0" borderId="37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178" fontId="3" fillId="0" borderId="10" xfId="1" applyNumberFormat="1" applyFont="1" applyBorder="1" applyAlignment="1">
      <alignment horizontal="left"/>
    </xf>
    <xf numFmtId="178" fontId="3" fillId="0" borderId="12" xfId="1" applyNumberFormat="1" applyFont="1" applyBorder="1" applyAlignment="1">
      <alignment horizontal="left"/>
    </xf>
    <xf numFmtId="178" fontId="3" fillId="0" borderId="54" xfId="1" applyNumberFormat="1" applyFont="1" applyBorder="1" applyAlignment="1">
      <alignment horizontal="left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3" fillId="2" borderId="5" xfId="0" applyFont="1" applyFill="1" applyBorder="1" applyAlignment="1">
      <alignment horizontal="center"/>
    </xf>
    <xf numFmtId="178" fontId="3" fillId="0" borderId="11" xfId="1" applyNumberFormat="1" applyFont="1" applyBorder="1" applyAlignment="1">
      <alignment horizontal="left"/>
    </xf>
    <xf numFmtId="178" fontId="3" fillId="0" borderId="52" xfId="1" applyNumberFormat="1" applyFont="1" applyBorder="1" applyAlignment="1">
      <alignment horizontal="left"/>
    </xf>
    <xf numFmtId="178" fontId="3" fillId="0" borderId="53" xfId="1" applyNumberFormat="1" applyFont="1" applyBorder="1" applyAlignment="1">
      <alignment horizontal="left"/>
    </xf>
    <xf numFmtId="0" fontId="13" fillId="0" borderId="5" xfId="0" applyFont="1" applyFill="1" applyBorder="1" applyAlignment="1">
      <alignment horizontal="left" wrapText="1"/>
    </xf>
    <xf numFmtId="0" fontId="13" fillId="0" borderId="14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178" fontId="2" fillId="2" borderId="2" xfId="1" applyNumberFormat="1" applyFont="1" applyFill="1" applyBorder="1" applyAlignment="1">
      <alignment horizontal="left" vertical="center" wrapText="1"/>
    </xf>
    <xf numFmtId="178" fontId="2" fillId="2" borderId="4" xfId="1" applyNumberFormat="1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178" fontId="3" fillId="0" borderId="0" xfId="1" applyNumberFormat="1" applyFont="1" applyBorder="1" applyAlignment="1">
      <alignment horizontal="left"/>
    </xf>
    <xf numFmtId="178" fontId="13" fillId="2" borderId="21" xfId="1" applyNumberFormat="1" applyFont="1" applyFill="1" applyBorder="1" applyAlignment="1">
      <alignment horizontal="center"/>
    </xf>
    <xf numFmtId="178" fontId="13" fillId="2" borderId="1" xfId="1" applyNumberFormat="1" applyFont="1" applyFill="1" applyBorder="1" applyAlignment="1">
      <alignment horizontal="center"/>
    </xf>
    <xf numFmtId="178" fontId="13" fillId="2" borderId="6" xfId="1" applyNumberFormat="1" applyFont="1" applyFill="1" applyBorder="1" applyAlignment="1">
      <alignment horizontal="center"/>
    </xf>
    <xf numFmtId="178" fontId="2" fillId="2" borderId="5" xfId="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/>
    </xf>
    <xf numFmtId="178" fontId="3" fillId="0" borderId="2" xfId="1" applyNumberFormat="1" applyFont="1" applyBorder="1" applyAlignment="1">
      <alignment horizontal="center" vertical="top" wrapText="1"/>
    </xf>
    <xf numFmtId="178" fontId="3" fillId="0" borderId="3" xfId="1" applyNumberFormat="1" applyFont="1" applyBorder="1" applyAlignment="1">
      <alignment horizontal="center" vertical="top" wrapText="1"/>
    </xf>
    <xf numFmtId="178" fontId="3" fillId="0" borderId="20" xfId="1" applyNumberFormat="1" applyFont="1" applyBorder="1" applyAlignment="1">
      <alignment horizontal="center" vertical="top" wrapText="1"/>
    </xf>
    <xf numFmtId="178" fontId="3" fillId="0" borderId="55" xfId="1" applyNumberFormat="1" applyFont="1" applyBorder="1" applyAlignment="1">
      <alignment horizontal="left" vertical="top" wrapText="1"/>
    </xf>
    <xf numFmtId="178" fontId="3" fillId="0" borderId="48" xfId="1" applyNumberFormat="1" applyFont="1" applyBorder="1" applyAlignment="1">
      <alignment horizontal="left" vertical="top" wrapText="1"/>
    </xf>
    <xf numFmtId="178" fontId="3" fillId="0" borderId="13" xfId="1" applyNumberFormat="1" applyFont="1" applyBorder="1" applyAlignment="1">
      <alignment horizontal="left" vertical="top" wrapText="1"/>
    </xf>
    <xf numFmtId="178" fontId="54" fillId="2" borderId="1" xfId="1" applyNumberFormat="1" applyFont="1" applyFill="1" applyBorder="1" applyAlignment="1">
      <alignment horizontal="center" vertical="center" wrapText="1"/>
    </xf>
    <xf numFmtId="178" fontId="54" fillId="2" borderId="5" xfId="1" applyNumberFormat="1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178" fontId="54" fillId="2" borderId="2" xfId="1" applyNumberFormat="1" applyFont="1" applyFill="1" applyBorder="1" applyAlignment="1">
      <alignment horizontal="left" vertical="center" wrapText="1"/>
    </xf>
    <xf numFmtId="178" fontId="54" fillId="2" borderId="4" xfId="1" applyNumberFormat="1" applyFont="1" applyFill="1" applyBorder="1" applyAlignment="1">
      <alignment horizontal="left" vertical="center" wrapText="1"/>
    </xf>
    <xf numFmtId="3" fontId="39" fillId="0" borderId="1" xfId="0" applyNumberFormat="1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178" fontId="16" fillId="2" borderId="1" xfId="1" applyNumberFormat="1" applyFont="1" applyFill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37" fillId="0" borderId="5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31" xfId="0" applyFont="1" applyFill="1" applyBorder="1" applyAlignment="1">
      <alignment horizontal="right"/>
    </xf>
    <xf numFmtId="178" fontId="16" fillId="2" borderId="39" xfId="1" applyNumberFormat="1" applyFont="1" applyFill="1" applyBorder="1" applyAlignment="1">
      <alignment horizontal="center" vertical="center" wrapText="1"/>
    </xf>
    <xf numFmtId="178" fontId="16" fillId="2" borderId="34" xfId="1" applyNumberFormat="1" applyFont="1" applyFill="1" applyBorder="1" applyAlignment="1">
      <alignment horizontal="center" vertical="center" wrapText="1"/>
    </xf>
    <xf numFmtId="178" fontId="16" fillId="2" borderId="57" xfId="1" applyNumberFormat="1" applyFont="1" applyFill="1" applyBorder="1" applyAlignment="1">
      <alignment horizontal="center" vertical="center" wrapText="1"/>
    </xf>
    <xf numFmtId="178" fontId="16" fillId="2" borderId="58" xfId="1" applyNumberFormat="1" applyFont="1" applyFill="1" applyBorder="1" applyAlignment="1">
      <alignment horizontal="center" vertical="center" wrapText="1"/>
    </xf>
    <xf numFmtId="0" fontId="16" fillId="2" borderId="57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178" fontId="16" fillId="2" borderId="59" xfId="1" applyNumberFormat="1" applyFont="1" applyFill="1" applyBorder="1" applyAlignment="1">
      <alignment horizontal="center"/>
    </xf>
    <xf numFmtId="178" fontId="16" fillId="2" borderId="41" xfId="1" applyNumberFormat="1" applyFont="1" applyFill="1" applyBorder="1" applyAlignment="1">
      <alignment horizontal="center"/>
    </xf>
    <xf numFmtId="178" fontId="16" fillId="2" borderId="38" xfId="1" applyNumberFormat="1" applyFont="1" applyFill="1" applyBorder="1" applyAlignment="1">
      <alignment horizontal="center"/>
    </xf>
    <xf numFmtId="178" fontId="16" fillId="2" borderId="60" xfId="1" applyNumberFormat="1" applyFont="1" applyFill="1" applyBorder="1" applyAlignment="1">
      <alignment horizontal="center" vertical="center" wrapText="1"/>
    </xf>
    <xf numFmtId="178" fontId="16" fillId="2" borderId="61" xfId="1" applyNumberFormat="1" applyFont="1" applyFill="1" applyBorder="1" applyAlignment="1">
      <alignment horizontal="center" vertical="center" wrapText="1"/>
    </xf>
    <xf numFmtId="178" fontId="16" fillId="2" borderId="62" xfId="1" applyNumberFormat="1" applyFont="1" applyFill="1" applyBorder="1" applyAlignment="1">
      <alignment horizontal="center" vertical="center" wrapText="1"/>
    </xf>
    <xf numFmtId="178" fontId="16" fillId="2" borderId="56" xfId="1" applyNumberFormat="1" applyFont="1" applyFill="1" applyBorder="1" applyAlignment="1">
      <alignment horizontal="center" vertical="center" wrapText="1"/>
    </xf>
    <xf numFmtId="178" fontId="16" fillId="2" borderId="40" xfId="1" applyNumberFormat="1" applyFont="1" applyFill="1" applyBorder="1" applyAlignment="1">
      <alignment horizontal="center" vertical="center" wrapText="1"/>
    </xf>
    <xf numFmtId="178" fontId="16" fillId="2" borderId="63" xfId="1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29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</cellXfs>
  <cellStyles count="4">
    <cellStyle name="Comma" xfId="1" builtinId="3"/>
    <cellStyle name="Comma 2" xfId="2"/>
    <cellStyle name="Normal" xfId="0" builtinId="0"/>
    <cellStyle name="URF Form Not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33338</xdr:colOff>
      <xdr:row>0</xdr:row>
      <xdr:rowOff>19050</xdr:rowOff>
    </xdr:from>
    <xdr:to>
      <xdr:col>13</xdr:col>
      <xdr:colOff>800100</xdr:colOff>
      <xdr:row>2</xdr:row>
      <xdr:rowOff>0</xdr:rowOff>
    </xdr:to>
    <xdr:pic>
      <xdr:nvPicPr>
        <xdr:cNvPr id="90122" name="Picture 2" descr="URF tit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534"/>
        <a:stretch>
          <a:fillRect/>
        </a:stretch>
      </xdr:blipFill>
      <xdr:spPr bwMode="auto">
        <a:xfrm>
          <a:off x="14163675" y="19050"/>
          <a:ext cx="1895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214313</xdr:colOff>
      <xdr:row>0</xdr:row>
      <xdr:rowOff>4763</xdr:rowOff>
    </xdr:from>
    <xdr:to>
      <xdr:col>17</xdr:col>
      <xdr:colOff>0</xdr:colOff>
      <xdr:row>3</xdr:row>
      <xdr:rowOff>200025</xdr:rowOff>
    </xdr:to>
    <xdr:pic>
      <xdr:nvPicPr>
        <xdr:cNvPr id="91146" name="Picture 2" descr="URF tit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534"/>
        <a:stretch>
          <a:fillRect/>
        </a:stretch>
      </xdr:blipFill>
      <xdr:spPr bwMode="auto">
        <a:xfrm>
          <a:off x="15316200" y="4763"/>
          <a:ext cx="895350" cy="862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33338</xdr:colOff>
      <xdr:row>0</xdr:row>
      <xdr:rowOff>0</xdr:rowOff>
    </xdr:from>
    <xdr:to>
      <xdr:col>14</xdr:col>
      <xdr:colOff>247650</xdr:colOff>
      <xdr:row>4</xdr:row>
      <xdr:rowOff>76200</xdr:rowOff>
    </xdr:to>
    <xdr:pic>
      <xdr:nvPicPr>
        <xdr:cNvPr id="92170" name="Picture 2" descr="URF tit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534"/>
        <a:stretch>
          <a:fillRect/>
        </a:stretch>
      </xdr:blipFill>
      <xdr:spPr bwMode="auto">
        <a:xfrm>
          <a:off x="11753850" y="0"/>
          <a:ext cx="1252538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0</xdr:row>
      <xdr:rowOff>0</xdr:rowOff>
    </xdr:from>
    <xdr:to>
      <xdr:col>13</xdr:col>
      <xdr:colOff>228600</xdr:colOff>
      <xdr:row>3</xdr:row>
      <xdr:rowOff>19050</xdr:rowOff>
    </xdr:to>
    <xdr:pic>
      <xdr:nvPicPr>
        <xdr:cNvPr id="93194" name="Picture 2" descr="URF tit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534"/>
        <a:stretch>
          <a:fillRect/>
        </a:stretch>
      </xdr:blipFill>
      <xdr:spPr bwMode="auto">
        <a:xfrm>
          <a:off x="11025188" y="0"/>
          <a:ext cx="1104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200025</xdr:colOff>
      <xdr:row>0</xdr:row>
      <xdr:rowOff>0</xdr:rowOff>
    </xdr:from>
    <xdr:to>
      <xdr:col>16</xdr:col>
      <xdr:colOff>1700213</xdr:colOff>
      <xdr:row>3</xdr:row>
      <xdr:rowOff>195263</xdr:rowOff>
    </xdr:to>
    <xdr:pic>
      <xdr:nvPicPr>
        <xdr:cNvPr id="94218" name="Picture 2" descr="URF tit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534"/>
        <a:stretch>
          <a:fillRect/>
        </a:stretch>
      </xdr:blipFill>
      <xdr:spPr bwMode="auto">
        <a:xfrm>
          <a:off x="13963650" y="0"/>
          <a:ext cx="1500188" cy="795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195263</xdr:colOff>
      <xdr:row>0</xdr:row>
      <xdr:rowOff>0</xdr:rowOff>
    </xdr:from>
    <xdr:to>
      <xdr:col>11</xdr:col>
      <xdr:colOff>1038225</xdr:colOff>
      <xdr:row>3</xdr:row>
      <xdr:rowOff>180975</xdr:rowOff>
    </xdr:to>
    <xdr:pic>
      <xdr:nvPicPr>
        <xdr:cNvPr id="95242" name="Picture 2" descr="URF tit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534"/>
        <a:stretch>
          <a:fillRect/>
        </a:stretch>
      </xdr:blipFill>
      <xdr:spPr bwMode="auto">
        <a:xfrm>
          <a:off x="10496550" y="0"/>
          <a:ext cx="1376363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P41"/>
  <sheetViews>
    <sheetView view="pageBreakPreview" topLeftCell="A31" zoomScaleNormal="100" zoomScaleSheetLayoutView="100" workbookViewId="0">
      <selection activeCell="G15" sqref="G15"/>
    </sheetView>
  </sheetViews>
  <sheetFormatPr defaultColWidth="9.19921875" defaultRowHeight="14.25" x14ac:dyDescent="0.45"/>
  <cols>
    <col min="1" max="1" width="20.73046875" style="44" customWidth="1"/>
    <col min="2" max="2" width="46.265625" style="44" customWidth="1"/>
    <col min="3" max="3" width="13.796875" style="44" customWidth="1"/>
    <col min="4" max="4" width="10.46484375" style="44" bestFit="1" customWidth="1"/>
    <col min="5" max="5" width="18.46484375" style="50" customWidth="1"/>
    <col min="6" max="6" width="19.19921875" style="45" customWidth="1"/>
    <col min="7" max="7" width="11.46484375" style="45" customWidth="1"/>
    <col min="8" max="9" width="9.73046875" style="45" customWidth="1"/>
    <col min="10" max="10" width="8.46484375" style="45" customWidth="1"/>
    <col min="11" max="11" width="14.265625" style="45" customWidth="1"/>
    <col min="12" max="12" width="15.19921875" style="45" customWidth="1"/>
    <col min="13" max="13" width="15.796875" style="45" customWidth="1"/>
    <col min="14" max="14" width="16.46484375" style="45" customWidth="1"/>
    <col min="15" max="15" width="13.265625" style="44" bestFit="1" customWidth="1"/>
    <col min="16" max="16" width="11.19921875" style="44" bestFit="1" customWidth="1"/>
    <col min="17" max="17" width="17.73046875" style="44" bestFit="1" customWidth="1"/>
    <col min="18" max="16384" width="9.19921875" style="44"/>
  </cols>
  <sheetData>
    <row r="2" spans="1:16" ht="21" x14ac:dyDescent="0.65">
      <c r="A2" s="384" t="s">
        <v>91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</row>
    <row r="3" spans="1:16" ht="15.75" x14ac:dyDescent="0.5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</row>
    <row r="4" spans="1:16" x14ac:dyDescent="0.45">
      <c r="A4" s="248"/>
      <c r="B4" s="249"/>
      <c r="C4" s="250"/>
      <c r="D4" s="250"/>
      <c r="E4" s="251"/>
      <c r="F4" s="251"/>
      <c r="G4" s="251"/>
      <c r="H4" s="252"/>
      <c r="I4" s="252"/>
      <c r="J4" s="252"/>
      <c r="K4" s="253"/>
      <c r="L4" s="251"/>
      <c r="M4" s="254"/>
      <c r="N4" s="255"/>
    </row>
    <row r="5" spans="1:16" ht="25.05" customHeight="1" x14ac:dyDescent="0.45">
      <c r="A5" s="392" t="s">
        <v>60</v>
      </c>
      <c r="B5" s="393"/>
      <c r="C5" s="394" t="s">
        <v>83</v>
      </c>
      <c r="D5" s="381" t="s">
        <v>52</v>
      </c>
      <c r="E5" s="382"/>
      <c r="F5" s="383"/>
      <c r="G5" s="396" t="s">
        <v>81</v>
      </c>
      <c r="H5" s="397"/>
      <c r="I5" s="397"/>
      <c r="J5" s="398"/>
      <c r="K5" s="381" t="s">
        <v>94</v>
      </c>
      <c r="L5" s="382"/>
      <c r="M5" s="382"/>
      <c r="N5" s="383"/>
    </row>
    <row r="6" spans="1:16" ht="25.05" customHeight="1" x14ac:dyDescent="0.45">
      <c r="A6" s="256" t="s">
        <v>12</v>
      </c>
      <c r="B6" s="256" t="s">
        <v>61</v>
      </c>
      <c r="C6" s="395"/>
      <c r="D6" s="257" t="s">
        <v>82</v>
      </c>
      <c r="E6" s="258" t="s">
        <v>54</v>
      </c>
      <c r="F6" s="259" t="s">
        <v>6</v>
      </c>
      <c r="G6" s="260" t="s">
        <v>47</v>
      </c>
      <c r="H6" s="258" t="s">
        <v>48</v>
      </c>
      <c r="I6" s="258" t="s">
        <v>49</v>
      </c>
      <c r="J6" s="261" t="s">
        <v>50</v>
      </c>
      <c r="K6" s="262" t="s">
        <v>7</v>
      </c>
      <c r="L6" s="263" t="s">
        <v>8</v>
      </c>
      <c r="M6" s="263" t="s">
        <v>9</v>
      </c>
      <c r="N6" s="264" t="s">
        <v>10</v>
      </c>
    </row>
    <row r="7" spans="1:16" ht="25.05" customHeight="1" x14ac:dyDescent="0.45">
      <c r="A7" s="386" t="s">
        <v>132</v>
      </c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</row>
    <row r="8" spans="1:16" ht="63" customHeight="1" x14ac:dyDescent="0.5">
      <c r="A8" s="12" t="s">
        <v>51</v>
      </c>
      <c r="B8" s="388" t="s">
        <v>74</v>
      </c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P8" s="48"/>
    </row>
    <row r="9" spans="1:16" ht="15.75" x14ac:dyDescent="0.5">
      <c r="A9" s="13"/>
      <c r="B9" s="265" t="s">
        <v>62</v>
      </c>
      <c r="C9" s="266"/>
      <c r="D9" s="267"/>
      <c r="E9" s="268"/>
      <c r="F9" s="269"/>
      <c r="G9" s="270"/>
      <c r="H9" s="270"/>
      <c r="I9" s="270"/>
      <c r="J9" s="270"/>
      <c r="K9" s="270"/>
      <c r="L9" s="270"/>
      <c r="M9" s="270"/>
      <c r="N9" s="268"/>
    </row>
    <row r="10" spans="1:16" ht="25.05" customHeight="1" x14ac:dyDescent="0.5">
      <c r="A10" s="14"/>
      <c r="B10" s="265" t="s">
        <v>63</v>
      </c>
      <c r="C10" s="266">
        <v>40</v>
      </c>
      <c r="D10" s="271">
        <v>40</v>
      </c>
      <c r="E10" s="272">
        <v>35630000</v>
      </c>
      <c r="F10" s="273" t="s">
        <v>103</v>
      </c>
      <c r="G10" s="268">
        <f>C10</f>
        <v>40</v>
      </c>
      <c r="H10" s="268">
        <f>C10</f>
        <v>40</v>
      </c>
      <c r="I10" s="268">
        <f>C10</f>
        <v>40</v>
      </c>
      <c r="J10" s="268">
        <f>C10</f>
        <v>40</v>
      </c>
      <c r="K10" s="361">
        <v>13330</v>
      </c>
      <c r="L10" s="274">
        <v>5875</v>
      </c>
      <c r="M10" s="274">
        <v>10550</v>
      </c>
      <c r="N10" s="274">
        <v>5875</v>
      </c>
    </row>
    <row r="11" spans="1:16" ht="25.05" customHeight="1" x14ac:dyDescent="0.5">
      <c r="A11" s="14"/>
      <c r="B11" s="265" t="s">
        <v>27</v>
      </c>
      <c r="C11" s="266"/>
      <c r="D11" s="271"/>
      <c r="E11" s="275"/>
      <c r="F11" s="273"/>
      <c r="G11" s="270"/>
      <c r="H11" s="270"/>
      <c r="I11" s="270"/>
      <c r="J11" s="270"/>
      <c r="K11" s="270"/>
      <c r="L11" s="147"/>
      <c r="M11" s="147"/>
      <c r="N11" s="147"/>
    </row>
    <row r="12" spans="1:16" ht="25.05" customHeight="1" x14ac:dyDescent="0.5">
      <c r="A12" s="14"/>
      <c r="B12" s="265" t="s">
        <v>64</v>
      </c>
      <c r="C12" s="266"/>
      <c r="D12" s="271"/>
      <c r="E12" s="275"/>
      <c r="F12" s="273"/>
      <c r="G12" s="147"/>
      <c r="H12" s="147"/>
      <c r="I12" s="147"/>
      <c r="J12" s="147"/>
      <c r="K12" s="270"/>
      <c r="L12" s="270"/>
      <c r="M12" s="270"/>
      <c r="N12" s="147"/>
    </row>
    <row r="13" spans="1:16" ht="25.05" customHeight="1" x14ac:dyDescent="0.5">
      <c r="A13" s="14"/>
      <c r="B13" s="276" t="s">
        <v>65</v>
      </c>
      <c r="C13" s="277">
        <f>SUM(C9:C12)</f>
        <v>40</v>
      </c>
      <c r="D13" s="278">
        <f>SUM(D9:D12)</f>
        <v>40</v>
      </c>
      <c r="E13" s="279">
        <f>E10</f>
        <v>35630000</v>
      </c>
      <c r="F13" s="280"/>
      <c r="G13" s="281">
        <f t="shared" ref="G13:L13" si="0">SUM(G10:G12)</f>
        <v>40</v>
      </c>
      <c r="H13" s="281">
        <f t="shared" si="0"/>
        <v>40</v>
      </c>
      <c r="I13" s="281">
        <f t="shared" si="0"/>
        <v>40</v>
      </c>
      <c r="J13" s="281">
        <f t="shared" si="0"/>
        <v>40</v>
      </c>
      <c r="K13" s="360">
        <f>K10</f>
        <v>13330</v>
      </c>
      <c r="L13" s="281">
        <f t="shared" si="0"/>
        <v>5875</v>
      </c>
      <c r="M13" s="281">
        <f>M10</f>
        <v>10550</v>
      </c>
      <c r="N13" s="274">
        <f>N10</f>
        <v>5875</v>
      </c>
    </row>
    <row r="14" spans="1:16" ht="25.05" customHeight="1" x14ac:dyDescent="0.5">
      <c r="A14" s="15"/>
      <c r="B14" s="388" t="s">
        <v>75</v>
      </c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</row>
    <row r="15" spans="1:16" ht="25.05" customHeight="1" x14ac:dyDescent="0.5">
      <c r="A15" s="13"/>
      <c r="B15" s="265" t="s">
        <v>62</v>
      </c>
      <c r="C15" s="282"/>
      <c r="D15" s="206"/>
      <c r="E15" s="283"/>
      <c r="F15" s="209"/>
      <c r="G15" s="210"/>
      <c r="H15" s="31"/>
      <c r="I15" s="31"/>
      <c r="J15" s="209"/>
      <c r="K15" s="284"/>
      <c r="L15" s="147"/>
      <c r="M15" s="147"/>
      <c r="N15" s="285"/>
    </row>
    <row r="16" spans="1:16" ht="25.05" customHeight="1" x14ac:dyDescent="0.5">
      <c r="A16" s="14"/>
      <c r="B16" s="286" t="s">
        <v>63</v>
      </c>
      <c r="C16" s="287">
        <v>9</v>
      </c>
      <c r="D16" s="288">
        <f>C16</f>
        <v>9</v>
      </c>
      <c r="E16" s="289">
        <v>38879834</v>
      </c>
      <c r="F16" s="290"/>
      <c r="G16" s="291"/>
      <c r="H16" s="292">
        <v>9</v>
      </c>
      <c r="I16" s="292"/>
      <c r="J16" s="290"/>
      <c r="K16" s="293"/>
      <c r="L16" s="293">
        <v>26079.833999999999</v>
      </c>
      <c r="M16" s="293">
        <v>12800</v>
      </c>
      <c r="N16" s="294"/>
    </row>
    <row r="17" spans="1:14" ht="25.05" customHeight="1" x14ac:dyDescent="0.5">
      <c r="A17" s="14"/>
      <c r="B17" s="286" t="s">
        <v>64</v>
      </c>
      <c r="C17" s="287"/>
      <c r="D17" s="288"/>
      <c r="E17" s="279"/>
      <c r="F17" s="290"/>
      <c r="G17" s="291"/>
      <c r="H17" s="292"/>
      <c r="I17" s="292"/>
      <c r="J17" s="290"/>
      <c r="K17" s="284"/>
      <c r="L17" s="281"/>
      <c r="M17" s="281"/>
      <c r="N17" s="295"/>
    </row>
    <row r="18" spans="1:14" ht="25.05" customHeight="1" x14ac:dyDescent="0.5">
      <c r="A18" s="16"/>
      <c r="B18" s="276" t="s">
        <v>65</v>
      </c>
      <c r="C18" s="296"/>
      <c r="D18" s="296">
        <f>SUM(D16:D17)</f>
        <v>9</v>
      </c>
      <c r="E18" s="297">
        <f>E16+E17</f>
        <v>38879834</v>
      </c>
      <c r="F18" s="297">
        <f>SUM(F16:F16)</f>
        <v>0</v>
      </c>
      <c r="G18" s="297">
        <f>SUM(G16:G16)</f>
        <v>0</v>
      </c>
      <c r="H18" s="359">
        <f>H16</f>
        <v>9</v>
      </c>
      <c r="I18" s="359">
        <f>I16</f>
        <v>0</v>
      </c>
      <c r="J18" s="297">
        <f>SUM(J16:J16)</f>
        <v>0</v>
      </c>
      <c r="K18" s="297">
        <f>K17</f>
        <v>0</v>
      </c>
      <c r="L18" s="297">
        <f>SUM(L16:L16)</f>
        <v>26079.833999999999</v>
      </c>
      <c r="M18" s="297">
        <f>SUM(M16:M17)</f>
        <v>12800</v>
      </c>
      <c r="N18" s="297">
        <f>SUM(N16:N17)</f>
        <v>0</v>
      </c>
    </row>
    <row r="19" spans="1:14" ht="25.05" customHeight="1" x14ac:dyDescent="0.5">
      <c r="A19" s="12" t="s">
        <v>39</v>
      </c>
      <c r="B19" s="298"/>
      <c r="C19" s="299"/>
      <c r="D19" s="206"/>
      <c r="E19" s="283"/>
      <c r="F19" s="209"/>
      <c r="G19" s="210"/>
      <c r="H19" s="31"/>
      <c r="I19" s="31"/>
      <c r="J19" s="209"/>
      <c r="K19" s="284"/>
      <c r="L19" s="147"/>
      <c r="M19" s="147"/>
      <c r="N19" s="285"/>
    </row>
    <row r="20" spans="1:14" ht="25.05" customHeight="1" x14ac:dyDescent="0.5">
      <c r="A20" s="17"/>
      <c r="B20" s="265"/>
      <c r="C20" s="300"/>
      <c r="D20" s="206"/>
      <c r="E20" s="283"/>
      <c r="F20" s="209"/>
      <c r="G20" s="210"/>
      <c r="H20" s="31"/>
      <c r="I20" s="31"/>
      <c r="J20" s="209"/>
      <c r="K20" s="220"/>
      <c r="L20" s="34"/>
      <c r="M20" s="34"/>
      <c r="N20" s="301"/>
    </row>
    <row r="21" spans="1:14" ht="25.05" customHeight="1" x14ac:dyDescent="0.5">
      <c r="A21" s="17"/>
      <c r="B21" s="302" t="s">
        <v>133</v>
      </c>
      <c r="C21" s="347">
        <v>36</v>
      </c>
      <c r="D21" s="348">
        <v>36</v>
      </c>
      <c r="E21" s="344">
        <v>19996000</v>
      </c>
      <c r="F21" s="209"/>
      <c r="G21" s="210"/>
      <c r="H21" s="31"/>
      <c r="I21" s="31"/>
      <c r="J21" s="209">
        <v>12</v>
      </c>
      <c r="K21" s="220"/>
      <c r="L21" s="34"/>
      <c r="M21" s="34"/>
      <c r="N21" s="346">
        <f>E21</f>
        <v>19996000</v>
      </c>
    </row>
    <row r="22" spans="1:14" ht="25.05" customHeight="1" x14ac:dyDescent="0.5">
      <c r="A22" s="14"/>
      <c r="B22" s="265" t="s">
        <v>134</v>
      </c>
      <c r="C22" s="300"/>
      <c r="D22" s="206"/>
      <c r="E22" s="11"/>
      <c r="F22" s="209"/>
      <c r="G22" s="210"/>
      <c r="H22" s="31"/>
      <c r="I22" s="31"/>
      <c r="J22" s="209"/>
      <c r="K22" s="220"/>
      <c r="L22" s="34"/>
      <c r="M22" s="34"/>
      <c r="N22" s="301"/>
    </row>
    <row r="23" spans="1:14" ht="25.05" customHeight="1" x14ac:dyDescent="0.5">
      <c r="A23" s="14"/>
      <c r="B23" s="265"/>
      <c r="C23" s="300"/>
      <c r="D23" s="206"/>
      <c r="E23" s="11"/>
      <c r="F23" s="209"/>
      <c r="G23" s="210"/>
      <c r="H23" s="31"/>
      <c r="I23" s="31"/>
      <c r="J23" s="209"/>
      <c r="K23" s="220"/>
      <c r="L23" s="34"/>
      <c r="M23" s="34"/>
      <c r="N23" s="346"/>
    </row>
    <row r="24" spans="1:14" ht="25.05" customHeight="1" x14ac:dyDescent="0.5">
      <c r="A24" s="16"/>
      <c r="B24" s="276" t="s">
        <v>65</v>
      </c>
      <c r="C24" s="303"/>
      <c r="D24" s="304"/>
      <c r="E24" s="10">
        <f>E21</f>
        <v>19996000</v>
      </c>
      <c r="F24" s="303"/>
      <c r="G24" s="304"/>
      <c r="H24" s="46"/>
      <c r="I24" s="46"/>
      <c r="J24" s="303"/>
      <c r="K24" s="304"/>
      <c r="L24" s="46"/>
      <c r="M24" s="46"/>
      <c r="N24" s="355">
        <f>N21</f>
        <v>19996000</v>
      </c>
    </row>
    <row r="25" spans="1:14" ht="25.05" customHeight="1" x14ac:dyDescent="0.5">
      <c r="A25" s="12" t="s">
        <v>66</v>
      </c>
      <c r="B25" s="18" t="s">
        <v>152</v>
      </c>
      <c r="C25" s="18"/>
      <c r="D25" s="32"/>
      <c r="E25" s="344"/>
      <c r="F25" s="305"/>
      <c r="G25" s="210"/>
      <c r="H25" s="31"/>
      <c r="I25" s="31"/>
      <c r="J25" s="209"/>
      <c r="K25" s="367">
        <f>E25</f>
        <v>0</v>
      </c>
      <c r="L25" s="307"/>
      <c r="M25" s="307"/>
      <c r="N25" s="308"/>
    </row>
    <row r="26" spans="1:14" ht="33" customHeight="1" x14ac:dyDescent="0.5">
      <c r="A26" s="12"/>
      <c r="B26" s="365" t="s">
        <v>151</v>
      </c>
      <c r="C26" s="18">
        <v>0</v>
      </c>
      <c r="D26" s="32"/>
      <c r="E26" s="344"/>
      <c r="F26" s="305"/>
      <c r="G26" s="210"/>
      <c r="H26" s="31"/>
      <c r="I26" s="31"/>
      <c r="J26" s="209"/>
      <c r="K26" s="306"/>
      <c r="L26" s="369"/>
      <c r="M26" s="369"/>
      <c r="N26" s="364"/>
    </row>
    <row r="27" spans="1:14" ht="33" customHeight="1" x14ac:dyDescent="0.5">
      <c r="A27" s="12"/>
      <c r="B27" s="276" t="s">
        <v>65</v>
      </c>
      <c r="C27" s="303"/>
      <c r="D27" s="304"/>
      <c r="E27" s="10">
        <f>SUM(E25:E26)</f>
        <v>0</v>
      </c>
      <c r="F27" s="305"/>
      <c r="G27" s="210"/>
      <c r="H27" s="31"/>
      <c r="I27" s="31"/>
      <c r="J27" s="209"/>
      <c r="K27" s="368">
        <f>SUM(K25:K26)</f>
        <v>0</v>
      </c>
      <c r="L27" s="370">
        <f>SUM(L26)</f>
        <v>0</v>
      </c>
      <c r="M27" s="370">
        <f>SUM(M26)</f>
        <v>0</v>
      </c>
      <c r="N27" s="364"/>
    </row>
    <row r="28" spans="1:14" ht="38.25" customHeight="1" x14ac:dyDescent="0.5">
      <c r="A28" s="366" t="s">
        <v>67</v>
      </c>
      <c r="B28" s="270" t="s">
        <v>126</v>
      </c>
      <c r="C28" s="270" t="s">
        <v>135</v>
      </c>
      <c r="D28" s="270" t="s">
        <v>135</v>
      </c>
      <c r="E28" s="309"/>
      <c r="F28" s="305"/>
      <c r="G28" s="210"/>
      <c r="H28" s="31"/>
      <c r="I28" s="31"/>
      <c r="J28" s="209"/>
      <c r="K28" s="354">
        <f>E28/4</f>
        <v>0</v>
      </c>
      <c r="L28" s="354">
        <f>K28</f>
        <v>0</v>
      </c>
      <c r="M28" s="354">
        <f>L28</f>
        <v>0</v>
      </c>
      <c r="N28" s="354">
        <f>M28</f>
        <v>0</v>
      </c>
    </row>
    <row r="29" spans="1:14" ht="25.05" customHeight="1" x14ac:dyDescent="0.5">
      <c r="A29" s="17"/>
      <c r="B29" s="310" t="s">
        <v>153</v>
      </c>
      <c r="C29" s="270"/>
      <c r="D29" s="270"/>
      <c r="E29" s="311"/>
      <c r="F29" s="305"/>
      <c r="G29" s="210"/>
      <c r="H29" s="31"/>
      <c r="I29" s="31"/>
      <c r="J29" s="209"/>
      <c r="K29" s="312">
        <f>E29/4</f>
        <v>0</v>
      </c>
      <c r="L29" s="312">
        <f>E29/4</f>
        <v>0</v>
      </c>
      <c r="M29" s="312"/>
      <c r="N29" s="312"/>
    </row>
    <row r="30" spans="1:14" ht="25.05" customHeight="1" x14ac:dyDescent="0.5">
      <c r="A30" s="17"/>
      <c r="B30" s="310"/>
      <c r="C30" s="313"/>
      <c r="D30" s="313"/>
      <c r="E30" s="311"/>
      <c r="F30" s="305"/>
      <c r="G30" s="210"/>
      <c r="H30" s="31"/>
      <c r="I30" s="31"/>
      <c r="J30" s="209"/>
      <c r="K30" s="312"/>
      <c r="L30" s="314"/>
      <c r="M30" s="314"/>
      <c r="N30" s="315"/>
    </row>
    <row r="31" spans="1:14" ht="25.05" customHeight="1" x14ac:dyDescent="0.5">
      <c r="A31" s="17"/>
      <c r="B31" s="310" t="s">
        <v>136</v>
      </c>
      <c r="C31" s="313"/>
      <c r="D31" s="313"/>
      <c r="E31" s="311"/>
      <c r="F31" s="305"/>
      <c r="G31" s="210"/>
      <c r="H31" s="31"/>
      <c r="I31" s="31"/>
      <c r="J31" s="316"/>
      <c r="K31" s="317"/>
      <c r="L31" s="317"/>
      <c r="M31" s="317"/>
      <c r="N31" s="317"/>
    </row>
    <row r="32" spans="1:14" ht="25.05" customHeight="1" x14ac:dyDescent="0.55000000000000004">
      <c r="A32" s="17"/>
      <c r="B32" s="376" t="s">
        <v>181</v>
      </c>
      <c r="C32" s="377">
        <v>500000</v>
      </c>
      <c r="D32" s="377">
        <v>0</v>
      </c>
      <c r="E32" s="377">
        <v>500000</v>
      </c>
      <c r="F32" s="376">
        <v>0</v>
      </c>
      <c r="G32" s="377"/>
      <c r="H32" s="31"/>
      <c r="I32" s="31"/>
      <c r="J32" s="316"/>
      <c r="K32" s="377">
        <v>0</v>
      </c>
      <c r="L32" s="376">
        <v>0</v>
      </c>
      <c r="M32" s="376">
        <v>0</v>
      </c>
      <c r="N32" s="377">
        <f>J32</f>
        <v>0</v>
      </c>
    </row>
    <row r="33" spans="1:14" ht="25.05" customHeight="1" x14ac:dyDescent="0.55000000000000004">
      <c r="A33" s="17"/>
      <c r="B33" s="376" t="s">
        <v>182</v>
      </c>
      <c r="C33" s="377">
        <v>1400000</v>
      </c>
      <c r="D33" s="377"/>
      <c r="E33" s="377">
        <v>1400000</v>
      </c>
      <c r="F33" s="377"/>
      <c r="G33" s="377">
        <f>F33</f>
        <v>0</v>
      </c>
      <c r="H33" s="31"/>
      <c r="I33" s="31"/>
      <c r="J33" s="316"/>
      <c r="K33" s="377">
        <v>350000</v>
      </c>
      <c r="L33" s="377">
        <f t="shared" ref="L33:N34" si="1">K33</f>
        <v>350000</v>
      </c>
      <c r="M33" s="377">
        <f t="shared" si="1"/>
        <v>350000</v>
      </c>
      <c r="N33" s="377">
        <f t="shared" si="1"/>
        <v>350000</v>
      </c>
    </row>
    <row r="34" spans="1:14" ht="25.05" customHeight="1" x14ac:dyDescent="0.55000000000000004">
      <c r="A34" s="390"/>
      <c r="B34" s="376" t="s">
        <v>183</v>
      </c>
      <c r="C34" s="377">
        <v>1200000</v>
      </c>
      <c r="D34" s="377"/>
      <c r="E34" s="377">
        <v>1200000</v>
      </c>
      <c r="F34" s="377"/>
      <c r="G34" s="377">
        <f>F34</f>
        <v>0</v>
      </c>
      <c r="H34" s="322"/>
      <c r="I34" s="323"/>
      <c r="J34" s="324"/>
      <c r="K34" s="377">
        <v>300000</v>
      </c>
      <c r="L34" s="377">
        <f t="shared" si="1"/>
        <v>300000</v>
      </c>
      <c r="M34" s="377">
        <f t="shared" si="1"/>
        <v>300000</v>
      </c>
      <c r="N34" s="377">
        <f t="shared" si="1"/>
        <v>300000</v>
      </c>
    </row>
    <row r="35" spans="1:14" ht="25.05" customHeight="1" x14ac:dyDescent="0.55000000000000004">
      <c r="A35" s="390"/>
      <c r="B35" s="376" t="s">
        <v>184</v>
      </c>
      <c r="C35" s="377">
        <v>200000</v>
      </c>
      <c r="D35" s="377"/>
      <c r="E35" s="377">
        <v>200000</v>
      </c>
      <c r="F35" s="377"/>
      <c r="G35" s="377"/>
      <c r="H35" s="322"/>
      <c r="I35" s="322"/>
      <c r="J35" s="324"/>
      <c r="K35" s="377"/>
      <c r="L35" s="377"/>
      <c r="M35" s="377">
        <v>200000</v>
      </c>
      <c r="N35" s="377"/>
    </row>
    <row r="36" spans="1:14" ht="18" x14ac:dyDescent="0.55000000000000004">
      <c r="A36" s="391"/>
      <c r="B36" s="376" t="s">
        <v>185</v>
      </c>
      <c r="C36" s="377">
        <v>473500</v>
      </c>
      <c r="D36" s="377"/>
      <c r="E36" s="377">
        <v>473500</v>
      </c>
      <c r="F36" s="377"/>
      <c r="G36" s="377"/>
      <c r="H36" s="30"/>
      <c r="I36" s="30"/>
      <c r="J36" s="213"/>
      <c r="K36" s="377">
        <v>120000</v>
      </c>
      <c r="L36" s="377">
        <v>120000</v>
      </c>
      <c r="M36" s="377">
        <v>120000</v>
      </c>
      <c r="N36" s="377">
        <v>113500</v>
      </c>
    </row>
    <row r="37" spans="1:14" ht="18" x14ac:dyDescent="0.55000000000000004">
      <c r="A37" s="326"/>
      <c r="B37" s="376" t="s">
        <v>186</v>
      </c>
      <c r="C37" s="377">
        <v>300000</v>
      </c>
      <c r="D37" s="377"/>
      <c r="E37" s="377">
        <v>300000</v>
      </c>
      <c r="F37" s="377"/>
      <c r="G37" s="377">
        <f>F37</f>
        <v>0</v>
      </c>
      <c r="H37" s="30"/>
      <c r="I37" s="30"/>
      <c r="J37" s="213"/>
      <c r="K37" s="377">
        <v>75000</v>
      </c>
      <c r="L37" s="377">
        <v>75000</v>
      </c>
      <c r="M37" s="377">
        <f>L37</f>
        <v>75000</v>
      </c>
      <c r="N37" s="377">
        <f>M37</f>
        <v>75000</v>
      </c>
    </row>
    <row r="38" spans="1:14" ht="18" x14ac:dyDescent="0.55000000000000004">
      <c r="A38" s="19"/>
      <c r="B38" s="376" t="s">
        <v>127</v>
      </c>
      <c r="C38" s="377">
        <v>1100000</v>
      </c>
      <c r="D38" s="377"/>
      <c r="E38" s="377">
        <v>1100000</v>
      </c>
      <c r="F38" s="377"/>
      <c r="G38" s="377">
        <f>F38</f>
        <v>0</v>
      </c>
      <c r="H38" s="47"/>
      <c r="I38" s="47"/>
      <c r="J38" s="327"/>
      <c r="K38" s="377">
        <v>275000</v>
      </c>
      <c r="L38" s="377">
        <f>K38</f>
        <v>275000</v>
      </c>
      <c r="M38" s="377">
        <f>L38</f>
        <v>275000</v>
      </c>
      <c r="N38" s="377">
        <f>M38</f>
        <v>275000</v>
      </c>
    </row>
    <row r="39" spans="1:14" ht="15.75" x14ac:dyDescent="0.5">
      <c r="A39" s="328"/>
      <c r="B39" s="20" t="s">
        <v>65</v>
      </c>
      <c r="C39" s="379">
        <f>SUM(C32:C38)</f>
        <v>5173500</v>
      </c>
      <c r="D39" s="63">
        <f>SUM(D32:D38)</f>
        <v>0</v>
      </c>
      <c r="E39" s="62">
        <f>SUM(E32:E38)</f>
        <v>5173500</v>
      </c>
      <c r="F39" s="30">
        <f>SUM(F32:F38)</f>
        <v>0</v>
      </c>
      <c r="G39" s="47">
        <f>SUM(G32:G38)</f>
        <v>0</v>
      </c>
      <c r="H39" s="47"/>
      <c r="I39" s="47"/>
      <c r="J39" s="327"/>
      <c r="K39" s="64">
        <f>SUM(K32:K38)</f>
        <v>1120000</v>
      </c>
      <c r="L39" s="64">
        <f>SUM(L32:L38)</f>
        <v>1120000</v>
      </c>
      <c r="M39" s="64">
        <f>SUM(M32:M38)</f>
        <v>1320000</v>
      </c>
      <c r="N39" s="64">
        <f>SUM(N32:N38)</f>
        <v>1113500</v>
      </c>
    </row>
    <row r="40" spans="1:14" ht="25.5" customHeight="1" x14ac:dyDescent="0.5">
      <c r="A40" s="328"/>
      <c r="B40" s="116" t="s">
        <v>141</v>
      </c>
      <c r="C40" s="378"/>
      <c r="D40" s="270"/>
      <c r="E40" s="329">
        <f>E39+E24+E18+E13</f>
        <v>99679334</v>
      </c>
      <c r="F40" s="330"/>
      <c r="G40" s="330"/>
      <c r="H40" s="331"/>
      <c r="I40" s="331"/>
      <c r="J40" s="332"/>
      <c r="K40" s="343"/>
      <c r="L40" s="343"/>
      <c r="M40" s="343"/>
      <c r="N40" s="343"/>
    </row>
    <row r="41" spans="1:14" ht="21" x14ac:dyDescent="0.65">
      <c r="A41" s="333"/>
      <c r="B41" s="334"/>
      <c r="C41" s="334"/>
      <c r="D41" s="335"/>
      <c r="E41" s="336"/>
      <c r="F41" s="337"/>
      <c r="G41" s="337"/>
      <c r="H41" s="337"/>
      <c r="I41" s="337"/>
      <c r="J41" s="337"/>
      <c r="K41" s="362"/>
      <c r="L41" s="338"/>
      <c r="M41" s="338"/>
      <c r="N41" s="336"/>
    </row>
  </sheetData>
  <mergeCells count="11">
    <mergeCell ref="A34:A36"/>
    <mergeCell ref="A5:B5"/>
    <mergeCell ref="C5:C6"/>
    <mergeCell ref="D5:F5"/>
    <mergeCell ref="G5:J5"/>
    <mergeCell ref="K5:N5"/>
    <mergeCell ref="A2:N2"/>
    <mergeCell ref="A3:N3"/>
    <mergeCell ref="A7:N7"/>
    <mergeCell ref="B8:N8"/>
    <mergeCell ref="B14:N14"/>
  </mergeCells>
  <phoneticPr fontId="9" type="noConversion"/>
  <printOptions horizontalCentered="1"/>
  <pageMargins left="0.54" right="0.31" top="0.75" bottom="0.31" header="0.3" footer="0.3"/>
  <pageSetup scale="53" orientation="landscape" r:id="rId1"/>
  <headerFooter>
    <oddFooter>Page &amp;P</oddFooter>
  </headerFooter>
  <ignoredErrors>
    <ignoredError sqref="K18 L28:M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tabSelected="1" view="pageBreakPreview" topLeftCell="A6" zoomScale="60" zoomScaleNormal="100" workbookViewId="0">
      <selection activeCell="G33" sqref="G33"/>
    </sheetView>
  </sheetViews>
  <sheetFormatPr defaultColWidth="9.19921875" defaultRowHeight="14.25" x14ac:dyDescent="0.45"/>
  <cols>
    <col min="1" max="1" width="9.265625" style="44" customWidth="1"/>
    <col min="2" max="2" width="36.53125" style="44" customWidth="1"/>
    <col min="3" max="3" width="12.46484375" style="45" customWidth="1"/>
    <col min="4" max="4" width="10.19921875" style="44" customWidth="1"/>
    <col min="5" max="5" width="7" style="44" customWidth="1"/>
    <col min="6" max="6" width="13.796875" style="174" customWidth="1"/>
    <col min="7" max="7" width="13" style="49" customWidth="1"/>
    <col min="8" max="8" width="14.46484375" style="44" customWidth="1"/>
    <col min="9" max="9" width="10.46484375" style="44" customWidth="1"/>
    <col min="10" max="10" width="10.19921875" style="44" customWidth="1"/>
    <col min="11" max="11" width="9.265625" style="44" customWidth="1"/>
    <col min="12" max="12" width="9.53125" style="44" customWidth="1"/>
    <col min="13" max="13" width="12.265625" style="45" customWidth="1"/>
    <col min="14" max="14" width="14.73046875" style="44" customWidth="1"/>
    <col min="15" max="15" width="14.46484375" style="44" customWidth="1"/>
    <col min="16" max="16" width="13.73046875" style="44" customWidth="1"/>
    <col min="17" max="17" width="15.53125" style="44" customWidth="1"/>
    <col min="18" max="16384" width="9.19921875" style="44"/>
  </cols>
  <sheetData>
    <row r="1" spans="1:17" ht="21" x14ac:dyDescent="0.65">
      <c r="A1" s="384" t="s">
        <v>109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</row>
    <row r="2" spans="1:17" ht="15.75" x14ac:dyDescent="0.5">
      <c r="A2" s="429" t="s">
        <v>76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</row>
    <row r="3" spans="1:17" ht="15.75" x14ac:dyDescent="0.5">
      <c r="A3" s="428" t="s">
        <v>70</v>
      </c>
      <c r="B3" s="428"/>
      <c r="C3" s="428"/>
      <c r="D3" s="428"/>
      <c r="E3" s="428"/>
      <c r="F3" s="428"/>
      <c r="G3" s="428"/>
      <c r="H3" s="428"/>
      <c r="I3" s="102"/>
      <c r="J3" s="102"/>
      <c r="K3" s="102"/>
      <c r="L3" s="102"/>
      <c r="M3" s="22"/>
      <c r="N3" s="23"/>
      <c r="O3" s="23"/>
      <c r="P3" s="23"/>
      <c r="Q3" s="23"/>
    </row>
    <row r="4" spans="1:17" ht="15.75" x14ac:dyDescent="0.5">
      <c r="A4" s="23"/>
      <c r="B4" s="23"/>
      <c r="C4" s="23"/>
      <c r="D4" s="23"/>
      <c r="E4" s="23"/>
      <c r="F4" s="23"/>
      <c r="G4" s="24"/>
      <c r="H4" s="25"/>
      <c r="I4" s="25"/>
      <c r="J4" s="25"/>
      <c r="K4" s="25"/>
      <c r="L4" s="25"/>
      <c r="M4" s="26"/>
      <c r="N4" s="25"/>
      <c r="O4" s="23"/>
      <c r="P4" s="23"/>
      <c r="Q4" s="23"/>
    </row>
    <row r="5" spans="1:17" ht="25.05" customHeight="1" x14ac:dyDescent="0.65">
      <c r="A5" s="363" t="s">
        <v>149</v>
      </c>
      <c r="B5" s="363"/>
      <c r="C5" s="363"/>
      <c r="D5" s="363"/>
      <c r="E5" s="363"/>
      <c r="F5" s="127"/>
      <c r="G5" s="127"/>
      <c r="H5" s="127"/>
      <c r="I5" s="128"/>
      <c r="J5" s="128"/>
      <c r="K5" s="128"/>
      <c r="L5" s="128"/>
      <c r="M5" s="451"/>
      <c r="N5" s="451"/>
      <c r="O5" s="451"/>
      <c r="P5" s="452" t="s">
        <v>171</v>
      </c>
      <c r="Q5" s="452"/>
    </row>
    <row r="6" spans="1:17" ht="25.05" customHeight="1" x14ac:dyDescent="0.55000000000000004">
      <c r="A6" s="129"/>
      <c r="B6" s="129"/>
      <c r="C6" s="129"/>
      <c r="D6" s="129"/>
      <c r="E6" s="129"/>
      <c r="F6" s="130"/>
      <c r="G6" s="131"/>
      <c r="H6" s="132"/>
      <c r="I6" s="132"/>
      <c r="J6" s="132"/>
      <c r="K6" s="132"/>
      <c r="L6" s="132"/>
      <c r="M6" s="132"/>
      <c r="N6" s="130"/>
      <c r="O6" s="130"/>
      <c r="P6" s="133"/>
      <c r="Q6" s="58"/>
    </row>
    <row r="7" spans="1:17" ht="25.05" customHeight="1" x14ac:dyDescent="0.45">
      <c r="A7" s="443" t="s">
        <v>0</v>
      </c>
      <c r="B7" s="443" t="s">
        <v>1</v>
      </c>
      <c r="C7" s="443" t="s">
        <v>2</v>
      </c>
      <c r="D7" s="453" t="s">
        <v>3</v>
      </c>
      <c r="E7" s="433" t="s">
        <v>52</v>
      </c>
      <c r="F7" s="434"/>
      <c r="G7" s="434"/>
      <c r="H7" s="435"/>
      <c r="I7" s="433" t="s">
        <v>53</v>
      </c>
      <c r="J7" s="434"/>
      <c r="K7" s="434"/>
      <c r="L7" s="435"/>
      <c r="M7" s="433" t="s">
        <v>96</v>
      </c>
      <c r="N7" s="434"/>
      <c r="O7" s="434"/>
      <c r="P7" s="435"/>
      <c r="Q7" s="455" t="s">
        <v>95</v>
      </c>
    </row>
    <row r="8" spans="1:17" ht="25.05" customHeight="1" x14ac:dyDescent="0.45">
      <c r="A8" s="444"/>
      <c r="B8" s="444"/>
      <c r="C8" s="444"/>
      <c r="D8" s="454"/>
      <c r="E8" s="134" t="s">
        <v>4</v>
      </c>
      <c r="F8" s="135" t="s">
        <v>5</v>
      </c>
      <c r="G8" s="136" t="s">
        <v>54</v>
      </c>
      <c r="H8" s="137" t="s">
        <v>6</v>
      </c>
      <c r="I8" s="138" t="s">
        <v>47</v>
      </c>
      <c r="J8" s="139" t="s">
        <v>48</v>
      </c>
      <c r="K8" s="139" t="s">
        <v>49</v>
      </c>
      <c r="L8" s="140" t="s">
        <v>50</v>
      </c>
      <c r="M8" s="141" t="s">
        <v>7</v>
      </c>
      <c r="N8" s="142" t="s">
        <v>8</v>
      </c>
      <c r="O8" s="142" t="s">
        <v>9</v>
      </c>
      <c r="P8" s="143" t="s">
        <v>10</v>
      </c>
      <c r="Q8" s="456"/>
    </row>
    <row r="9" spans="1:17" ht="25.05" customHeight="1" x14ac:dyDescent="0.55000000000000004">
      <c r="A9" s="436" t="s">
        <v>14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8"/>
    </row>
    <row r="10" spans="1:17" ht="25.05" customHeight="1" x14ac:dyDescent="0.5">
      <c r="A10" s="457" t="s">
        <v>142</v>
      </c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9"/>
    </row>
    <row r="11" spans="1:17" ht="25.05" customHeight="1" x14ac:dyDescent="0.5">
      <c r="A11" s="30">
        <v>1</v>
      </c>
      <c r="B11" s="371" t="s">
        <v>154</v>
      </c>
      <c r="C11" s="115" t="s">
        <v>104</v>
      </c>
      <c r="D11" s="374">
        <v>5</v>
      </c>
      <c r="E11" s="32">
        <f>D11</f>
        <v>5</v>
      </c>
      <c r="F11" s="31" t="s">
        <v>111</v>
      </c>
      <c r="G11" s="56">
        <f>(35630/40*E11)</f>
        <v>4453.75</v>
      </c>
      <c r="H11" s="31" t="s">
        <v>108</v>
      </c>
      <c r="I11" s="145">
        <f>E11</f>
        <v>5</v>
      </c>
      <c r="J11" s="145">
        <f>E11</f>
        <v>5</v>
      </c>
      <c r="K11" s="145">
        <f>E11</f>
        <v>5</v>
      </c>
      <c r="L11" s="145">
        <f>E11</f>
        <v>5</v>
      </c>
      <c r="M11" s="146">
        <f>13330*(I11/40)</f>
        <v>1666.25</v>
      </c>
      <c r="N11" s="146">
        <f>5875*(J11/40)</f>
        <v>734.375</v>
      </c>
      <c r="O11" s="146">
        <f>10550*(K11/40)</f>
        <v>1318.75</v>
      </c>
      <c r="P11" s="146">
        <f>5875*(L11/40)</f>
        <v>734.375</v>
      </c>
      <c r="Q11" s="148" t="s">
        <v>112</v>
      </c>
    </row>
    <row r="12" spans="1:17" ht="25.05" customHeight="1" x14ac:dyDescent="0.5">
      <c r="A12" s="30">
        <f>A11+1</f>
        <v>2</v>
      </c>
      <c r="B12" s="339" t="s">
        <v>155</v>
      </c>
      <c r="C12" s="115" t="s">
        <v>104</v>
      </c>
      <c r="D12" s="373">
        <v>3.5</v>
      </c>
      <c r="E12" s="32">
        <f t="shared" ref="E12:E23" si="0">D12</f>
        <v>3.5</v>
      </c>
      <c r="F12" s="31" t="s">
        <v>113</v>
      </c>
      <c r="G12" s="56">
        <f t="shared" ref="G12:G33" si="1">(35630/40*E12)</f>
        <v>3117.625</v>
      </c>
      <c r="H12" s="31" t="s">
        <v>108</v>
      </c>
      <c r="I12" s="145">
        <f t="shared" ref="I12:I33" si="2">E12</f>
        <v>3.5</v>
      </c>
      <c r="J12" s="145">
        <f t="shared" ref="J12:J33" si="3">E12</f>
        <v>3.5</v>
      </c>
      <c r="K12" s="145">
        <f t="shared" ref="K12:K33" si="4">E12</f>
        <v>3.5</v>
      </c>
      <c r="L12" s="145">
        <f t="shared" ref="L12:L33" si="5">E12</f>
        <v>3.5</v>
      </c>
      <c r="M12" s="146">
        <f t="shared" ref="M12:M33" si="6">13330*(I12/40)</f>
        <v>1166.375</v>
      </c>
      <c r="N12" s="146">
        <f t="shared" ref="N12:N33" si="7">5875*(J12/40)</f>
        <v>514.0625</v>
      </c>
      <c r="O12" s="146">
        <f t="shared" ref="O12:O33" si="8">10550*(K12/40)</f>
        <v>923.12499999999989</v>
      </c>
      <c r="P12" s="146">
        <f t="shared" ref="P12:P33" si="9">5875*(L12/40)</f>
        <v>514.0625</v>
      </c>
      <c r="Q12" s="148" t="s">
        <v>112</v>
      </c>
    </row>
    <row r="13" spans="1:17" ht="25.05" customHeight="1" x14ac:dyDescent="0.5">
      <c r="A13" s="30">
        <f>A12+1</f>
        <v>3</v>
      </c>
      <c r="B13" s="371" t="s">
        <v>156</v>
      </c>
      <c r="C13" s="115" t="s">
        <v>104</v>
      </c>
      <c r="D13" s="374">
        <v>4</v>
      </c>
      <c r="E13" s="32">
        <f t="shared" si="0"/>
        <v>4</v>
      </c>
      <c r="F13" s="31" t="s">
        <v>113</v>
      </c>
      <c r="G13" s="56">
        <f t="shared" si="1"/>
        <v>3563</v>
      </c>
      <c r="H13" s="31" t="s">
        <v>108</v>
      </c>
      <c r="I13" s="145">
        <f t="shared" si="2"/>
        <v>4</v>
      </c>
      <c r="J13" s="145">
        <f t="shared" si="3"/>
        <v>4</v>
      </c>
      <c r="K13" s="145">
        <f t="shared" si="4"/>
        <v>4</v>
      </c>
      <c r="L13" s="145">
        <f t="shared" si="5"/>
        <v>4</v>
      </c>
      <c r="M13" s="146">
        <f t="shared" si="6"/>
        <v>1333</v>
      </c>
      <c r="N13" s="146">
        <f t="shared" si="7"/>
        <v>587.5</v>
      </c>
      <c r="O13" s="146">
        <f t="shared" si="8"/>
        <v>1055</v>
      </c>
      <c r="P13" s="146">
        <f t="shared" si="9"/>
        <v>587.5</v>
      </c>
      <c r="Q13" s="148" t="s">
        <v>112</v>
      </c>
    </row>
    <row r="14" spans="1:17" ht="25.05" customHeight="1" x14ac:dyDescent="0.5">
      <c r="A14" s="30">
        <f>A13+1</f>
        <v>4</v>
      </c>
      <c r="B14" s="339" t="s">
        <v>157</v>
      </c>
      <c r="C14" s="115" t="s">
        <v>104</v>
      </c>
      <c r="D14" s="373">
        <v>4</v>
      </c>
      <c r="E14" s="32">
        <f t="shared" si="0"/>
        <v>4</v>
      </c>
      <c r="F14" s="31" t="s">
        <v>114</v>
      </c>
      <c r="G14" s="56">
        <f t="shared" si="1"/>
        <v>3563</v>
      </c>
      <c r="H14" s="31" t="s">
        <v>108</v>
      </c>
      <c r="I14" s="145">
        <f t="shared" si="2"/>
        <v>4</v>
      </c>
      <c r="J14" s="145">
        <f t="shared" si="3"/>
        <v>4</v>
      </c>
      <c r="K14" s="145">
        <f t="shared" si="4"/>
        <v>4</v>
      </c>
      <c r="L14" s="145">
        <f t="shared" si="5"/>
        <v>4</v>
      </c>
      <c r="M14" s="146">
        <f t="shared" si="6"/>
        <v>1333</v>
      </c>
      <c r="N14" s="146">
        <f t="shared" si="7"/>
        <v>587.5</v>
      </c>
      <c r="O14" s="146">
        <f t="shared" si="8"/>
        <v>1055</v>
      </c>
      <c r="P14" s="146">
        <f t="shared" si="9"/>
        <v>587.5</v>
      </c>
      <c r="Q14" s="148" t="s">
        <v>112</v>
      </c>
    </row>
    <row r="15" spans="1:17" ht="25.05" customHeight="1" x14ac:dyDescent="0.5">
      <c r="A15" s="30">
        <v>5</v>
      </c>
      <c r="B15" s="371" t="s">
        <v>158</v>
      </c>
      <c r="C15" s="115" t="s">
        <v>104</v>
      </c>
      <c r="D15" s="374">
        <v>2</v>
      </c>
      <c r="E15" s="32">
        <f t="shared" si="0"/>
        <v>2</v>
      </c>
      <c r="F15" s="31" t="s">
        <v>114</v>
      </c>
      <c r="G15" s="56">
        <f t="shared" si="1"/>
        <v>1781.5</v>
      </c>
      <c r="H15" s="31" t="s">
        <v>108</v>
      </c>
      <c r="I15" s="145">
        <f t="shared" si="2"/>
        <v>2</v>
      </c>
      <c r="J15" s="145">
        <f t="shared" si="3"/>
        <v>2</v>
      </c>
      <c r="K15" s="145">
        <f t="shared" si="4"/>
        <v>2</v>
      </c>
      <c r="L15" s="145">
        <f t="shared" si="5"/>
        <v>2</v>
      </c>
      <c r="M15" s="146">
        <f t="shared" si="6"/>
        <v>666.5</v>
      </c>
      <c r="N15" s="146">
        <f t="shared" si="7"/>
        <v>293.75</v>
      </c>
      <c r="O15" s="146">
        <f t="shared" si="8"/>
        <v>527.5</v>
      </c>
      <c r="P15" s="146">
        <f t="shared" si="9"/>
        <v>293.75</v>
      </c>
      <c r="Q15" s="148" t="s">
        <v>115</v>
      </c>
    </row>
    <row r="16" spans="1:17" ht="25.05" customHeight="1" x14ac:dyDescent="0.5">
      <c r="A16" s="30">
        <v>6</v>
      </c>
      <c r="B16" s="373" t="s">
        <v>159</v>
      </c>
      <c r="C16" s="115" t="s">
        <v>104</v>
      </c>
      <c r="D16" s="373">
        <v>1.3</v>
      </c>
      <c r="E16" s="32">
        <f t="shared" si="0"/>
        <v>1.3</v>
      </c>
      <c r="F16" s="31" t="s">
        <v>114</v>
      </c>
      <c r="G16" s="56">
        <f t="shared" si="1"/>
        <v>1157.9750000000001</v>
      </c>
      <c r="H16" s="31" t="s">
        <v>108</v>
      </c>
      <c r="I16" s="145">
        <f t="shared" si="2"/>
        <v>1.3</v>
      </c>
      <c r="J16" s="145">
        <f t="shared" si="3"/>
        <v>1.3</v>
      </c>
      <c r="K16" s="145">
        <f t="shared" si="4"/>
        <v>1.3</v>
      </c>
      <c r="L16" s="145">
        <f t="shared" si="5"/>
        <v>1.3</v>
      </c>
      <c r="M16" s="146">
        <f t="shared" si="6"/>
        <v>433.22500000000002</v>
      </c>
      <c r="N16" s="146">
        <f t="shared" si="7"/>
        <v>190.9375</v>
      </c>
      <c r="O16" s="146">
        <f t="shared" si="8"/>
        <v>342.875</v>
      </c>
      <c r="P16" s="146">
        <f t="shared" si="9"/>
        <v>190.9375</v>
      </c>
      <c r="Q16" s="148" t="s">
        <v>115</v>
      </c>
    </row>
    <row r="17" spans="1:17" ht="25.05" customHeight="1" x14ac:dyDescent="0.5">
      <c r="A17" s="30">
        <v>7</v>
      </c>
      <c r="B17" s="372" t="s">
        <v>160</v>
      </c>
      <c r="C17" s="115" t="s">
        <v>104</v>
      </c>
      <c r="D17" s="374">
        <v>6.8</v>
      </c>
      <c r="E17" s="32">
        <f t="shared" si="0"/>
        <v>6.8</v>
      </c>
      <c r="F17" s="31" t="s">
        <v>114</v>
      </c>
      <c r="G17" s="56">
        <f t="shared" si="1"/>
        <v>6057.0999999999995</v>
      </c>
      <c r="H17" s="31" t="s">
        <v>108</v>
      </c>
      <c r="I17" s="145">
        <f t="shared" si="2"/>
        <v>6.8</v>
      </c>
      <c r="J17" s="145">
        <f t="shared" si="3"/>
        <v>6.8</v>
      </c>
      <c r="K17" s="145">
        <f t="shared" si="4"/>
        <v>6.8</v>
      </c>
      <c r="L17" s="145">
        <f t="shared" si="5"/>
        <v>6.8</v>
      </c>
      <c r="M17" s="146">
        <f t="shared" si="6"/>
        <v>2266.1</v>
      </c>
      <c r="N17" s="146">
        <f t="shared" si="7"/>
        <v>998.74999999999989</v>
      </c>
      <c r="O17" s="146">
        <f t="shared" si="8"/>
        <v>1793.4999999999998</v>
      </c>
      <c r="P17" s="146">
        <f t="shared" si="9"/>
        <v>998.74999999999989</v>
      </c>
      <c r="Q17" s="148" t="s">
        <v>115</v>
      </c>
    </row>
    <row r="18" spans="1:17" ht="25.05" customHeight="1" x14ac:dyDescent="0.5">
      <c r="A18" s="30">
        <v>8</v>
      </c>
      <c r="B18" s="373" t="s">
        <v>161</v>
      </c>
      <c r="C18" s="115" t="s">
        <v>104</v>
      </c>
      <c r="D18" s="373">
        <v>0.1</v>
      </c>
      <c r="E18" s="32">
        <f t="shared" si="0"/>
        <v>0.1</v>
      </c>
      <c r="F18" s="31" t="s">
        <v>113</v>
      </c>
      <c r="G18" s="56">
        <f t="shared" si="1"/>
        <v>89.075000000000003</v>
      </c>
      <c r="H18" s="31" t="s">
        <v>108</v>
      </c>
      <c r="I18" s="145">
        <f t="shared" si="2"/>
        <v>0.1</v>
      </c>
      <c r="J18" s="145">
        <f t="shared" si="3"/>
        <v>0.1</v>
      </c>
      <c r="K18" s="145">
        <f t="shared" si="4"/>
        <v>0.1</v>
      </c>
      <c r="L18" s="145">
        <f t="shared" si="5"/>
        <v>0.1</v>
      </c>
      <c r="M18" s="146">
        <f t="shared" si="6"/>
        <v>33.325000000000003</v>
      </c>
      <c r="N18" s="146">
        <f t="shared" si="7"/>
        <v>14.6875</v>
      </c>
      <c r="O18" s="146">
        <f t="shared" si="8"/>
        <v>26.375</v>
      </c>
      <c r="P18" s="146">
        <f t="shared" si="9"/>
        <v>14.6875</v>
      </c>
      <c r="Q18" s="148" t="s">
        <v>112</v>
      </c>
    </row>
    <row r="19" spans="1:17" ht="25.05" customHeight="1" x14ac:dyDescent="0.5">
      <c r="A19" s="30">
        <v>9</v>
      </c>
      <c r="B19" s="372" t="s">
        <v>162</v>
      </c>
      <c r="C19" s="115" t="s">
        <v>104</v>
      </c>
      <c r="D19" s="374">
        <v>0.3</v>
      </c>
      <c r="E19" s="32">
        <f t="shared" si="0"/>
        <v>0.3</v>
      </c>
      <c r="F19" s="31" t="s">
        <v>113</v>
      </c>
      <c r="G19" s="56">
        <f t="shared" si="1"/>
        <v>267.22499999999997</v>
      </c>
      <c r="H19" s="31" t="s">
        <v>108</v>
      </c>
      <c r="I19" s="145">
        <f t="shared" si="2"/>
        <v>0.3</v>
      </c>
      <c r="J19" s="145">
        <f t="shared" si="3"/>
        <v>0.3</v>
      </c>
      <c r="K19" s="145">
        <f t="shared" si="4"/>
        <v>0.3</v>
      </c>
      <c r="L19" s="145">
        <f t="shared" si="5"/>
        <v>0.3</v>
      </c>
      <c r="M19" s="146">
        <f t="shared" si="6"/>
        <v>99.974999999999994</v>
      </c>
      <c r="N19" s="146">
        <f t="shared" si="7"/>
        <v>44.0625</v>
      </c>
      <c r="O19" s="146">
        <f t="shared" si="8"/>
        <v>79.125</v>
      </c>
      <c r="P19" s="146">
        <f t="shared" si="9"/>
        <v>44.0625</v>
      </c>
      <c r="Q19" s="148" t="s">
        <v>112</v>
      </c>
    </row>
    <row r="20" spans="1:17" ht="25.05" customHeight="1" x14ac:dyDescent="0.5">
      <c r="A20" s="30">
        <v>10</v>
      </c>
      <c r="B20" s="373" t="s">
        <v>163</v>
      </c>
      <c r="C20" s="115" t="s">
        <v>104</v>
      </c>
      <c r="D20" s="373">
        <v>0.5</v>
      </c>
      <c r="E20" s="32">
        <f t="shared" si="0"/>
        <v>0.5</v>
      </c>
      <c r="F20" s="31" t="s">
        <v>113</v>
      </c>
      <c r="G20" s="56">
        <f t="shared" si="1"/>
        <v>445.375</v>
      </c>
      <c r="H20" s="31" t="s">
        <v>108</v>
      </c>
      <c r="I20" s="145">
        <f t="shared" si="2"/>
        <v>0.5</v>
      </c>
      <c r="J20" s="145">
        <f t="shared" si="3"/>
        <v>0.5</v>
      </c>
      <c r="K20" s="145">
        <f t="shared" si="4"/>
        <v>0.5</v>
      </c>
      <c r="L20" s="145">
        <f t="shared" si="5"/>
        <v>0.5</v>
      </c>
      <c r="M20" s="146">
        <f t="shared" si="6"/>
        <v>166.625</v>
      </c>
      <c r="N20" s="146">
        <f t="shared" si="7"/>
        <v>73.4375</v>
      </c>
      <c r="O20" s="146">
        <f t="shared" si="8"/>
        <v>131.875</v>
      </c>
      <c r="P20" s="146">
        <f t="shared" si="9"/>
        <v>73.4375</v>
      </c>
      <c r="Q20" s="148" t="s">
        <v>112</v>
      </c>
    </row>
    <row r="21" spans="1:17" ht="25.05" customHeight="1" x14ac:dyDescent="0.5">
      <c r="A21" s="30">
        <v>11</v>
      </c>
      <c r="B21" s="372" t="s">
        <v>164</v>
      </c>
      <c r="C21" s="115" t="s">
        <v>104</v>
      </c>
      <c r="D21" s="374">
        <v>0.8</v>
      </c>
      <c r="E21" s="32">
        <f t="shared" si="0"/>
        <v>0.8</v>
      </c>
      <c r="F21" s="31" t="s">
        <v>113</v>
      </c>
      <c r="G21" s="56">
        <f t="shared" si="1"/>
        <v>712.6</v>
      </c>
      <c r="H21" s="31" t="s">
        <v>108</v>
      </c>
      <c r="I21" s="145">
        <f t="shared" si="2"/>
        <v>0.8</v>
      </c>
      <c r="J21" s="145">
        <f t="shared" si="3"/>
        <v>0.8</v>
      </c>
      <c r="K21" s="145">
        <f t="shared" si="4"/>
        <v>0.8</v>
      </c>
      <c r="L21" s="145">
        <f t="shared" si="5"/>
        <v>0.8</v>
      </c>
      <c r="M21" s="146">
        <f t="shared" si="6"/>
        <v>266.60000000000002</v>
      </c>
      <c r="N21" s="146">
        <f t="shared" si="7"/>
        <v>117.5</v>
      </c>
      <c r="O21" s="146">
        <f t="shared" si="8"/>
        <v>211</v>
      </c>
      <c r="P21" s="146">
        <f t="shared" si="9"/>
        <v>117.5</v>
      </c>
      <c r="Q21" s="148" t="s">
        <v>112</v>
      </c>
    </row>
    <row r="22" spans="1:17" ht="25.05" customHeight="1" x14ac:dyDescent="0.5">
      <c r="A22" s="30">
        <v>12</v>
      </c>
      <c r="B22" s="373" t="s">
        <v>165</v>
      </c>
      <c r="C22" s="115" t="s">
        <v>104</v>
      </c>
      <c r="D22" s="373">
        <v>0.4</v>
      </c>
      <c r="E22" s="32">
        <f t="shared" si="0"/>
        <v>0.4</v>
      </c>
      <c r="F22" s="31" t="s">
        <v>116</v>
      </c>
      <c r="G22" s="56">
        <f t="shared" si="1"/>
        <v>356.3</v>
      </c>
      <c r="H22" s="31" t="s">
        <v>108</v>
      </c>
      <c r="I22" s="145">
        <f t="shared" si="2"/>
        <v>0.4</v>
      </c>
      <c r="J22" s="145">
        <f t="shared" si="3"/>
        <v>0.4</v>
      </c>
      <c r="K22" s="145">
        <f t="shared" si="4"/>
        <v>0.4</v>
      </c>
      <c r="L22" s="145">
        <f t="shared" si="5"/>
        <v>0.4</v>
      </c>
      <c r="M22" s="146">
        <f t="shared" si="6"/>
        <v>133.30000000000001</v>
      </c>
      <c r="N22" s="146">
        <f t="shared" si="7"/>
        <v>58.75</v>
      </c>
      <c r="O22" s="146">
        <f t="shared" si="8"/>
        <v>105.5</v>
      </c>
      <c r="P22" s="146">
        <f t="shared" si="9"/>
        <v>58.75</v>
      </c>
      <c r="Q22" s="30" t="s">
        <v>112</v>
      </c>
    </row>
    <row r="23" spans="1:17" ht="25.05" customHeight="1" x14ac:dyDescent="0.5">
      <c r="A23" s="30">
        <v>13</v>
      </c>
      <c r="B23" s="372" t="s">
        <v>166</v>
      </c>
      <c r="C23" s="115" t="s">
        <v>104</v>
      </c>
      <c r="D23" s="374">
        <v>2.5</v>
      </c>
      <c r="E23" s="32">
        <f t="shared" si="0"/>
        <v>2.5</v>
      </c>
      <c r="F23" s="31" t="s">
        <v>114</v>
      </c>
      <c r="G23" s="56">
        <f t="shared" si="1"/>
        <v>2226.875</v>
      </c>
      <c r="H23" s="31" t="s">
        <v>108</v>
      </c>
      <c r="I23" s="145">
        <f t="shared" si="2"/>
        <v>2.5</v>
      </c>
      <c r="J23" s="145">
        <f t="shared" si="3"/>
        <v>2.5</v>
      </c>
      <c r="K23" s="145">
        <f t="shared" si="4"/>
        <v>2.5</v>
      </c>
      <c r="L23" s="145">
        <f t="shared" si="5"/>
        <v>2.5</v>
      </c>
      <c r="M23" s="146">
        <f t="shared" si="6"/>
        <v>833.125</v>
      </c>
      <c r="N23" s="146">
        <f t="shared" si="7"/>
        <v>367.1875</v>
      </c>
      <c r="O23" s="146">
        <f t="shared" si="8"/>
        <v>659.375</v>
      </c>
      <c r="P23" s="146">
        <f t="shared" si="9"/>
        <v>367.1875</v>
      </c>
      <c r="Q23" s="30"/>
    </row>
    <row r="24" spans="1:17" ht="25.05" customHeight="1" x14ac:dyDescent="0.5">
      <c r="A24" s="30">
        <v>14</v>
      </c>
      <c r="B24" s="373" t="s">
        <v>175</v>
      </c>
      <c r="C24" s="115" t="s">
        <v>104</v>
      </c>
      <c r="D24" s="32">
        <v>2</v>
      </c>
      <c r="E24" s="32">
        <v>2</v>
      </c>
      <c r="F24" s="31" t="s">
        <v>113</v>
      </c>
      <c r="G24" s="56">
        <f t="shared" si="1"/>
        <v>1781.5</v>
      </c>
      <c r="H24" s="31" t="s">
        <v>108</v>
      </c>
      <c r="I24" s="145">
        <f t="shared" si="2"/>
        <v>2</v>
      </c>
      <c r="J24" s="145">
        <f t="shared" si="3"/>
        <v>2</v>
      </c>
      <c r="K24" s="145">
        <f t="shared" si="4"/>
        <v>2</v>
      </c>
      <c r="L24" s="145">
        <f t="shared" si="5"/>
        <v>2</v>
      </c>
      <c r="M24" s="146">
        <f t="shared" si="6"/>
        <v>666.5</v>
      </c>
      <c r="N24" s="146">
        <f t="shared" si="7"/>
        <v>293.75</v>
      </c>
      <c r="O24" s="146">
        <f t="shared" si="8"/>
        <v>527.5</v>
      </c>
      <c r="P24" s="146">
        <f t="shared" si="9"/>
        <v>293.75</v>
      </c>
      <c r="Q24" s="30"/>
    </row>
    <row r="25" spans="1:17" ht="25.05" customHeight="1" x14ac:dyDescent="0.5">
      <c r="A25" s="30">
        <v>15</v>
      </c>
      <c r="B25" s="373" t="s">
        <v>174</v>
      </c>
      <c r="C25" s="115" t="s">
        <v>104</v>
      </c>
      <c r="D25" s="32">
        <v>3</v>
      </c>
      <c r="E25" s="32">
        <v>3</v>
      </c>
      <c r="F25" s="31" t="s">
        <v>113</v>
      </c>
      <c r="G25" s="56">
        <f t="shared" si="1"/>
        <v>2672.25</v>
      </c>
      <c r="H25" s="31" t="s">
        <v>108</v>
      </c>
      <c r="I25" s="145">
        <f t="shared" si="2"/>
        <v>3</v>
      </c>
      <c r="J25" s="145">
        <f t="shared" si="3"/>
        <v>3</v>
      </c>
      <c r="K25" s="145">
        <f t="shared" si="4"/>
        <v>3</v>
      </c>
      <c r="L25" s="145">
        <f t="shared" si="5"/>
        <v>3</v>
      </c>
      <c r="M25" s="146">
        <f t="shared" si="6"/>
        <v>999.75</v>
      </c>
      <c r="N25" s="146">
        <f t="shared" si="7"/>
        <v>440.625</v>
      </c>
      <c r="O25" s="146">
        <f t="shared" si="8"/>
        <v>791.25</v>
      </c>
      <c r="P25" s="146">
        <f t="shared" si="9"/>
        <v>440.625</v>
      </c>
      <c r="Q25" s="30"/>
    </row>
    <row r="26" spans="1:17" ht="25.05" customHeight="1" x14ac:dyDescent="0.5">
      <c r="A26" s="30">
        <v>16</v>
      </c>
      <c r="B26" s="373" t="s">
        <v>176</v>
      </c>
      <c r="C26" s="115" t="s">
        <v>104</v>
      </c>
      <c r="D26" s="32">
        <v>0.8</v>
      </c>
      <c r="E26" s="32">
        <v>0.8</v>
      </c>
      <c r="F26" s="31" t="s">
        <v>113</v>
      </c>
      <c r="G26" s="56">
        <f t="shared" si="1"/>
        <v>712.6</v>
      </c>
      <c r="H26" s="31" t="s">
        <v>108</v>
      </c>
      <c r="I26" s="145">
        <v>0.8</v>
      </c>
      <c r="J26" s="145">
        <v>0.8</v>
      </c>
      <c r="K26" s="145">
        <v>0.8</v>
      </c>
      <c r="L26" s="145">
        <v>0.8</v>
      </c>
      <c r="M26" s="146">
        <f t="shared" si="6"/>
        <v>266.60000000000002</v>
      </c>
      <c r="N26" s="146">
        <f t="shared" si="7"/>
        <v>117.5</v>
      </c>
      <c r="O26" s="146">
        <f t="shared" si="8"/>
        <v>211</v>
      </c>
      <c r="P26" s="146">
        <f t="shared" si="9"/>
        <v>117.5</v>
      </c>
      <c r="Q26" s="30"/>
    </row>
    <row r="27" spans="1:17" ht="25.05" customHeight="1" x14ac:dyDescent="0.5">
      <c r="A27" s="30">
        <v>17</v>
      </c>
      <c r="B27" s="373" t="s">
        <v>177</v>
      </c>
      <c r="C27" s="115" t="s">
        <v>104</v>
      </c>
      <c r="D27" s="32">
        <v>1</v>
      </c>
      <c r="E27" s="32">
        <v>1</v>
      </c>
      <c r="F27" s="31" t="s">
        <v>113</v>
      </c>
      <c r="G27" s="56">
        <f t="shared" si="1"/>
        <v>890.75</v>
      </c>
      <c r="H27" s="31" t="s">
        <v>108</v>
      </c>
      <c r="I27" s="145">
        <v>1</v>
      </c>
      <c r="J27" s="145">
        <v>1</v>
      </c>
      <c r="K27" s="145">
        <v>1</v>
      </c>
      <c r="L27" s="145">
        <v>1</v>
      </c>
      <c r="M27" s="146">
        <f t="shared" si="6"/>
        <v>333.25</v>
      </c>
      <c r="N27" s="146">
        <f t="shared" si="7"/>
        <v>146.875</v>
      </c>
      <c r="O27" s="146">
        <f t="shared" si="8"/>
        <v>263.75</v>
      </c>
      <c r="P27" s="146">
        <f t="shared" si="9"/>
        <v>146.875</v>
      </c>
      <c r="Q27" s="30"/>
    </row>
    <row r="28" spans="1:17" ht="25.05" customHeight="1" x14ac:dyDescent="0.5">
      <c r="A28" s="30">
        <v>18</v>
      </c>
      <c r="B28" s="373" t="s">
        <v>178</v>
      </c>
      <c r="C28" s="115" t="s">
        <v>104</v>
      </c>
      <c r="D28" s="32">
        <v>1</v>
      </c>
      <c r="E28" s="32">
        <v>1</v>
      </c>
      <c r="F28" s="31" t="s">
        <v>113</v>
      </c>
      <c r="G28" s="56">
        <f t="shared" si="1"/>
        <v>890.75</v>
      </c>
      <c r="H28" s="31"/>
      <c r="I28" s="145">
        <v>1</v>
      </c>
      <c r="J28" s="145">
        <v>1</v>
      </c>
      <c r="K28" s="145">
        <v>1</v>
      </c>
      <c r="L28" s="145">
        <v>1</v>
      </c>
      <c r="M28" s="146">
        <f t="shared" si="6"/>
        <v>333.25</v>
      </c>
      <c r="N28" s="146">
        <f t="shared" si="7"/>
        <v>146.875</v>
      </c>
      <c r="O28" s="146">
        <f t="shared" si="8"/>
        <v>263.75</v>
      </c>
      <c r="P28" s="146">
        <f t="shared" si="9"/>
        <v>146.875</v>
      </c>
      <c r="Q28" s="30"/>
    </row>
    <row r="29" spans="1:17" ht="25.05" customHeight="1" x14ac:dyDescent="0.5">
      <c r="A29" s="30">
        <v>19</v>
      </c>
      <c r="B29" s="373" t="s">
        <v>179</v>
      </c>
      <c r="C29" s="115" t="s">
        <v>104</v>
      </c>
      <c r="D29" s="32">
        <v>1</v>
      </c>
      <c r="E29" s="32">
        <v>1</v>
      </c>
      <c r="F29" s="31" t="s">
        <v>113</v>
      </c>
      <c r="G29" s="56">
        <f t="shared" si="1"/>
        <v>890.75</v>
      </c>
      <c r="H29" s="31"/>
      <c r="I29" s="145">
        <v>1</v>
      </c>
      <c r="J29" s="145">
        <v>1</v>
      </c>
      <c r="K29" s="145">
        <v>1</v>
      </c>
      <c r="L29" s="145">
        <v>1</v>
      </c>
      <c r="M29" s="146">
        <f t="shared" si="6"/>
        <v>333.25</v>
      </c>
      <c r="N29" s="146">
        <f t="shared" si="7"/>
        <v>146.875</v>
      </c>
      <c r="O29" s="146">
        <f t="shared" si="8"/>
        <v>263.75</v>
      </c>
      <c r="P29" s="146">
        <f t="shared" si="9"/>
        <v>146.875</v>
      </c>
      <c r="Q29" s="30"/>
    </row>
    <row r="30" spans="1:17" ht="25.05" customHeight="1" x14ac:dyDescent="0.5">
      <c r="A30" s="30"/>
      <c r="B30" s="373"/>
      <c r="C30" s="115"/>
      <c r="D30" s="32"/>
      <c r="E30" s="32"/>
      <c r="F30" s="31"/>
      <c r="G30" s="56">
        <f t="shared" si="1"/>
        <v>0</v>
      </c>
      <c r="H30" s="31"/>
      <c r="I30" s="145"/>
      <c r="J30" s="145"/>
      <c r="K30" s="145"/>
      <c r="L30" s="145"/>
      <c r="M30" s="146">
        <f t="shared" si="6"/>
        <v>0</v>
      </c>
      <c r="N30" s="146">
        <f t="shared" si="7"/>
        <v>0</v>
      </c>
      <c r="O30" s="146">
        <f t="shared" si="8"/>
        <v>0</v>
      </c>
      <c r="P30" s="146">
        <f t="shared" si="9"/>
        <v>0</v>
      </c>
      <c r="Q30" s="30"/>
    </row>
    <row r="31" spans="1:17" ht="25.05" customHeight="1" x14ac:dyDescent="0.5">
      <c r="A31" s="30"/>
      <c r="B31" s="372"/>
      <c r="C31" s="115"/>
      <c r="D31" s="32"/>
      <c r="E31" s="32"/>
      <c r="F31" s="31"/>
      <c r="G31" s="56">
        <f t="shared" si="1"/>
        <v>0</v>
      </c>
      <c r="H31" s="31"/>
      <c r="I31" s="145"/>
      <c r="J31" s="145"/>
      <c r="K31" s="145"/>
      <c r="L31" s="145"/>
      <c r="M31" s="146">
        <f t="shared" si="6"/>
        <v>0</v>
      </c>
      <c r="N31" s="146">
        <f t="shared" si="7"/>
        <v>0</v>
      </c>
      <c r="O31" s="146">
        <f t="shared" si="8"/>
        <v>0</v>
      </c>
      <c r="P31" s="146">
        <f t="shared" si="9"/>
        <v>0</v>
      </c>
      <c r="Q31" s="30"/>
    </row>
    <row r="32" spans="1:17" ht="25.05" customHeight="1" x14ac:dyDescent="0.5">
      <c r="A32" s="30"/>
      <c r="B32" s="144"/>
      <c r="C32" s="115"/>
      <c r="D32" s="32"/>
      <c r="E32" s="32">
        <f>D32</f>
        <v>0</v>
      </c>
      <c r="F32" s="31"/>
      <c r="G32" s="56">
        <f t="shared" si="1"/>
        <v>0</v>
      </c>
      <c r="H32" s="31"/>
      <c r="I32" s="145"/>
      <c r="J32" s="145"/>
      <c r="K32" s="145"/>
      <c r="L32" s="145"/>
      <c r="M32" s="146">
        <f t="shared" si="6"/>
        <v>0</v>
      </c>
      <c r="N32" s="146">
        <f t="shared" si="7"/>
        <v>0</v>
      </c>
      <c r="O32" s="146">
        <f t="shared" si="8"/>
        <v>0</v>
      </c>
      <c r="P32" s="146">
        <f t="shared" si="9"/>
        <v>0</v>
      </c>
      <c r="Q32" s="30"/>
    </row>
    <row r="33" spans="1:17" ht="25.05" customHeight="1" x14ac:dyDescent="0.5">
      <c r="A33" s="150"/>
      <c r="B33" s="150"/>
      <c r="C33" s="116" t="s">
        <v>68</v>
      </c>
      <c r="D33" s="151">
        <f>SUM(D11:D29)</f>
        <v>40</v>
      </c>
      <c r="E33" s="151">
        <f>D33</f>
        <v>40</v>
      </c>
      <c r="F33" s="152"/>
      <c r="G33" s="56">
        <f t="shared" si="1"/>
        <v>35630</v>
      </c>
      <c r="H33" s="31"/>
      <c r="I33" s="152">
        <f t="shared" si="2"/>
        <v>40</v>
      </c>
      <c r="J33" s="152">
        <f t="shared" si="3"/>
        <v>40</v>
      </c>
      <c r="K33" s="152">
        <f t="shared" si="4"/>
        <v>40</v>
      </c>
      <c r="L33" s="152">
        <f t="shared" si="5"/>
        <v>40</v>
      </c>
      <c r="M33" s="146">
        <f t="shared" si="6"/>
        <v>13330</v>
      </c>
      <c r="N33" s="146">
        <f t="shared" si="7"/>
        <v>5875</v>
      </c>
      <c r="O33" s="146">
        <f t="shared" si="8"/>
        <v>10550</v>
      </c>
      <c r="P33" s="146">
        <f t="shared" si="9"/>
        <v>5875</v>
      </c>
      <c r="Q33" s="146"/>
    </row>
    <row r="34" spans="1:17" ht="16.149999999999999" thickBot="1" x14ac:dyDescent="0.55000000000000004">
      <c r="A34" s="29"/>
      <c r="B34" s="119"/>
      <c r="C34" s="120"/>
      <c r="D34" s="121"/>
      <c r="E34" s="121"/>
      <c r="F34" s="122"/>
      <c r="G34" s="123"/>
      <c r="H34" s="122"/>
      <c r="I34" s="122"/>
      <c r="J34" s="122"/>
      <c r="K34" s="122"/>
      <c r="L34" s="122"/>
      <c r="M34" s="124"/>
      <c r="N34" s="125"/>
      <c r="O34" s="125"/>
      <c r="P34" s="125"/>
      <c r="Q34" s="126"/>
    </row>
    <row r="35" spans="1:17" ht="15.75" x14ac:dyDescent="0.5">
      <c r="A35" s="460">
        <v>1</v>
      </c>
      <c r="B35" s="446" t="s">
        <v>14</v>
      </c>
      <c r="C35" s="157">
        <v>1.1000000000000001</v>
      </c>
      <c r="D35" s="441" t="s">
        <v>15</v>
      </c>
      <c r="E35" s="442"/>
      <c r="F35" s="442"/>
      <c r="G35" s="430">
        <v>3</v>
      </c>
      <c r="H35" s="446" t="s">
        <v>16</v>
      </c>
      <c r="I35" s="158">
        <v>3.1</v>
      </c>
      <c r="J35" s="401" t="s">
        <v>17</v>
      </c>
      <c r="K35" s="402"/>
      <c r="L35" s="403"/>
      <c r="M35" s="466"/>
      <c r="N35" s="445"/>
      <c r="O35" s="157">
        <v>4.4000000000000004</v>
      </c>
      <c r="P35" s="447" t="s">
        <v>18</v>
      </c>
      <c r="Q35" s="448"/>
    </row>
    <row r="36" spans="1:17" ht="15.75" x14ac:dyDescent="0.5">
      <c r="A36" s="461"/>
      <c r="B36" s="439"/>
      <c r="C36" s="159">
        <v>1.2</v>
      </c>
      <c r="D36" s="422" t="s">
        <v>19</v>
      </c>
      <c r="E36" s="423"/>
      <c r="F36" s="423"/>
      <c r="G36" s="431"/>
      <c r="H36" s="439"/>
      <c r="I36" s="160">
        <v>3.2</v>
      </c>
      <c r="J36" s="419" t="s">
        <v>20</v>
      </c>
      <c r="K36" s="420"/>
      <c r="L36" s="421"/>
      <c r="M36" s="466"/>
      <c r="N36" s="445"/>
      <c r="O36" s="159">
        <v>4.5</v>
      </c>
      <c r="P36" s="407" t="s">
        <v>21</v>
      </c>
      <c r="Q36" s="409"/>
    </row>
    <row r="37" spans="1:17" ht="15.75" x14ac:dyDescent="0.5">
      <c r="A37" s="461"/>
      <c r="B37" s="439"/>
      <c r="C37" s="159">
        <v>1.3</v>
      </c>
      <c r="D37" s="422" t="s">
        <v>22</v>
      </c>
      <c r="E37" s="423"/>
      <c r="F37" s="423"/>
      <c r="G37" s="431"/>
      <c r="H37" s="439"/>
      <c r="I37" s="160">
        <v>3.3</v>
      </c>
      <c r="J37" s="419" t="s">
        <v>23</v>
      </c>
      <c r="K37" s="420"/>
      <c r="L37" s="421"/>
      <c r="M37" s="467"/>
      <c r="N37" s="446"/>
      <c r="O37" s="159">
        <v>4.5999999999999996</v>
      </c>
      <c r="P37" s="164" t="s">
        <v>24</v>
      </c>
      <c r="Q37" s="165"/>
    </row>
    <row r="38" spans="1:17" ht="15.75" x14ac:dyDescent="0.5">
      <c r="A38" s="461"/>
      <c r="B38" s="439"/>
      <c r="C38" s="159">
        <v>1.4</v>
      </c>
      <c r="D38" s="422" t="s">
        <v>25</v>
      </c>
      <c r="E38" s="423"/>
      <c r="F38" s="423"/>
      <c r="G38" s="431"/>
      <c r="H38" s="439"/>
      <c r="I38" s="160">
        <v>3.4</v>
      </c>
      <c r="J38" s="419" t="s">
        <v>26</v>
      </c>
      <c r="K38" s="420"/>
      <c r="L38" s="421"/>
      <c r="M38" s="462">
        <v>5</v>
      </c>
      <c r="N38" s="449" t="s">
        <v>27</v>
      </c>
      <c r="O38" s="159">
        <v>5.0999999999999996</v>
      </c>
      <c r="P38" s="164" t="s">
        <v>28</v>
      </c>
      <c r="Q38" s="165"/>
    </row>
    <row r="39" spans="1:17" ht="15.75" x14ac:dyDescent="0.5">
      <c r="A39" s="461"/>
      <c r="B39" s="439"/>
      <c r="C39" s="159">
        <v>1.5</v>
      </c>
      <c r="D39" s="422" t="s">
        <v>105</v>
      </c>
      <c r="E39" s="423"/>
      <c r="F39" s="423"/>
      <c r="G39" s="431"/>
      <c r="H39" s="439"/>
      <c r="I39" s="160">
        <v>3.5</v>
      </c>
      <c r="J39" s="419" t="s">
        <v>29</v>
      </c>
      <c r="K39" s="420"/>
      <c r="L39" s="421"/>
      <c r="M39" s="463"/>
      <c r="N39" s="445"/>
      <c r="O39" s="159">
        <v>5.2</v>
      </c>
      <c r="P39" s="164" t="s">
        <v>30</v>
      </c>
      <c r="Q39" s="165"/>
    </row>
    <row r="40" spans="1:17" ht="15.75" x14ac:dyDescent="0.5">
      <c r="A40" s="461">
        <v>2</v>
      </c>
      <c r="B40" s="439" t="s">
        <v>31</v>
      </c>
      <c r="C40" s="159">
        <v>2.1</v>
      </c>
      <c r="D40" s="422" t="s">
        <v>32</v>
      </c>
      <c r="E40" s="423"/>
      <c r="F40" s="423"/>
      <c r="G40" s="431"/>
      <c r="H40" s="439"/>
      <c r="I40" s="160">
        <v>3.6</v>
      </c>
      <c r="J40" s="419" t="s">
        <v>33</v>
      </c>
      <c r="K40" s="420"/>
      <c r="L40" s="421"/>
      <c r="M40" s="463"/>
      <c r="N40" s="445"/>
      <c r="O40" s="159">
        <v>5.3</v>
      </c>
      <c r="P40" s="422" t="s">
        <v>34</v>
      </c>
      <c r="Q40" s="424"/>
    </row>
    <row r="41" spans="1:17" ht="15.75" x14ac:dyDescent="0.5">
      <c r="A41" s="461"/>
      <c r="B41" s="439"/>
      <c r="C41" s="159">
        <v>2.2000000000000002</v>
      </c>
      <c r="D41" s="422" t="s">
        <v>35</v>
      </c>
      <c r="E41" s="423"/>
      <c r="F41" s="423"/>
      <c r="G41" s="431"/>
      <c r="H41" s="439"/>
      <c r="I41" s="160">
        <v>3.7</v>
      </c>
      <c r="J41" s="416" t="s">
        <v>35</v>
      </c>
      <c r="K41" s="417"/>
      <c r="L41" s="418"/>
      <c r="M41" s="463"/>
      <c r="N41" s="445"/>
      <c r="O41" s="159">
        <v>5.4</v>
      </c>
      <c r="P41" s="164" t="s">
        <v>36</v>
      </c>
      <c r="Q41" s="165"/>
    </row>
    <row r="42" spans="1:17" ht="15.75" x14ac:dyDescent="0.5">
      <c r="A42" s="461"/>
      <c r="B42" s="439"/>
      <c r="C42" s="159">
        <v>2.2999999999999998</v>
      </c>
      <c r="D42" s="422" t="s">
        <v>37</v>
      </c>
      <c r="E42" s="423"/>
      <c r="F42" s="423"/>
      <c r="G42" s="432"/>
      <c r="H42" s="439"/>
      <c r="I42" s="160">
        <v>3.8</v>
      </c>
      <c r="J42" s="419" t="s">
        <v>106</v>
      </c>
      <c r="K42" s="420"/>
      <c r="L42" s="421"/>
      <c r="M42" s="463"/>
      <c r="N42" s="445"/>
      <c r="O42" s="159">
        <v>5.5</v>
      </c>
      <c r="P42" s="164" t="s">
        <v>38</v>
      </c>
      <c r="Q42" s="165"/>
    </row>
    <row r="43" spans="1:17" ht="15.75" x14ac:dyDescent="0.5">
      <c r="A43" s="461"/>
      <c r="B43" s="439"/>
      <c r="C43" s="159">
        <v>2.4</v>
      </c>
      <c r="D43" s="422" t="s">
        <v>39</v>
      </c>
      <c r="E43" s="423"/>
      <c r="F43" s="424"/>
      <c r="G43" s="425">
        <v>4</v>
      </c>
      <c r="H43" s="449" t="s">
        <v>40</v>
      </c>
      <c r="I43" s="166">
        <v>4.0999999999999996</v>
      </c>
      <c r="J43" s="407" t="s">
        <v>41</v>
      </c>
      <c r="K43" s="408"/>
      <c r="L43" s="409"/>
      <c r="M43" s="463"/>
      <c r="N43" s="445"/>
      <c r="O43" s="159">
        <v>5.6</v>
      </c>
      <c r="P43" s="164" t="s">
        <v>42</v>
      </c>
      <c r="Q43" s="165"/>
    </row>
    <row r="44" spans="1:17" ht="15.75" x14ac:dyDescent="0.5">
      <c r="A44" s="461"/>
      <c r="B44" s="439"/>
      <c r="C44" s="399">
        <v>2.5</v>
      </c>
      <c r="D44" s="410" t="s">
        <v>43</v>
      </c>
      <c r="E44" s="411"/>
      <c r="F44" s="412"/>
      <c r="G44" s="426"/>
      <c r="H44" s="445"/>
      <c r="I44" s="166">
        <v>4.2</v>
      </c>
      <c r="J44" s="422" t="s">
        <v>44</v>
      </c>
      <c r="K44" s="423"/>
      <c r="L44" s="424"/>
      <c r="M44" s="463"/>
      <c r="N44" s="445"/>
      <c r="O44" s="159">
        <v>5.7</v>
      </c>
      <c r="P44" s="407" t="s">
        <v>45</v>
      </c>
      <c r="Q44" s="409"/>
    </row>
    <row r="45" spans="1:17" ht="16.149999999999999" thickBot="1" x14ac:dyDescent="0.55000000000000004">
      <c r="A45" s="465"/>
      <c r="B45" s="440"/>
      <c r="C45" s="400"/>
      <c r="D45" s="413"/>
      <c r="E45" s="414"/>
      <c r="F45" s="415"/>
      <c r="G45" s="427"/>
      <c r="H45" s="450"/>
      <c r="I45" s="168">
        <v>4.3</v>
      </c>
      <c r="J45" s="404" t="s">
        <v>46</v>
      </c>
      <c r="K45" s="405"/>
      <c r="L45" s="406"/>
      <c r="M45" s="464"/>
      <c r="N45" s="450"/>
      <c r="O45" s="167">
        <v>5.8</v>
      </c>
      <c r="P45" s="169" t="s">
        <v>24</v>
      </c>
      <c r="Q45" s="170"/>
    </row>
    <row r="46" spans="1:17" ht="15.75" x14ac:dyDescent="0.5">
      <c r="A46" s="171" t="s">
        <v>69</v>
      </c>
      <c r="B46" s="33"/>
      <c r="C46" s="33"/>
      <c r="D46" s="33"/>
      <c r="E46" s="172"/>
      <c r="F46" s="25"/>
      <c r="G46" s="24"/>
      <c r="H46" s="25"/>
      <c r="I46" s="25"/>
      <c r="J46" s="25"/>
      <c r="K46" s="25"/>
      <c r="L46" s="25"/>
      <c r="M46" s="26"/>
      <c r="N46" s="25"/>
      <c r="O46" s="25"/>
      <c r="P46" s="25"/>
      <c r="Q46" s="25"/>
    </row>
    <row r="47" spans="1:17" ht="15.75" x14ac:dyDescent="0.5">
      <c r="A47" s="173" t="s">
        <v>130</v>
      </c>
      <c r="B47" s="33"/>
      <c r="C47" s="33"/>
      <c r="D47" s="33"/>
      <c r="E47" s="172"/>
      <c r="F47" s="25"/>
      <c r="G47" s="24"/>
      <c r="H47" s="25"/>
      <c r="I47" s="25"/>
      <c r="J47" s="25"/>
      <c r="K47" s="25"/>
      <c r="L47" s="25"/>
      <c r="M47" s="26"/>
      <c r="N47" s="25"/>
      <c r="O47" s="25"/>
      <c r="P47" s="25"/>
      <c r="Q47" s="25"/>
    </row>
    <row r="48" spans="1:17" ht="15.75" x14ac:dyDescent="0.5">
      <c r="A48" s="173" t="s">
        <v>131</v>
      </c>
      <c r="B48" s="33"/>
      <c r="C48" s="33"/>
      <c r="D48" s="33"/>
      <c r="E48" s="25"/>
      <c r="F48" s="25"/>
      <c r="G48" s="24"/>
      <c r="H48" s="25"/>
      <c r="I48" s="25"/>
      <c r="J48" s="25"/>
      <c r="K48" s="25"/>
      <c r="L48" s="25"/>
      <c r="M48" s="26"/>
      <c r="N48" s="25"/>
      <c r="O48" s="25"/>
      <c r="P48" s="25"/>
      <c r="Q48" s="25"/>
    </row>
    <row r="49" spans="1:17" ht="15.75" x14ac:dyDescent="0.5">
      <c r="A49" s="25"/>
      <c r="B49" s="25"/>
      <c r="C49" s="26"/>
      <c r="D49" s="25"/>
      <c r="E49" s="25"/>
      <c r="F49" s="25"/>
      <c r="G49" s="24"/>
      <c r="H49" s="25"/>
      <c r="I49" s="25"/>
      <c r="J49" s="25"/>
      <c r="K49" s="25"/>
      <c r="L49" s="25"/>
      <c r="M49" s="26"/>
      <c r="N49" s="25"/>
      <c r="O49" s="25"/>
      <c r="P49" s="25"/>
      <c r="Q49" s="25"/>
    </row>
  </sheetData>
  <mergeCells count="53">
    <mergeCell ref="D39:F39"/>
    <mergeCell ref="D42:F42"/>
    <mergeCell ref="D43:F43"/>
    <mergeCell ref="P36:Q36"/>
    <mergeCell ref="M35:M37"/>
    <mergeCell ref="J36:L36"/>
    <mergeCell ref="P44:Q44"/>
    <mergeCell ref="A10:Q10"/>
    <mergeCell ref="A35:A39"/>
    <mergeCell ref="J39:L39"/>
    <mergeCell ref="M38:M45"/>
    <mergeCell ref="A40:A45"/>
    <mergeCell ref="J38:L38"/>
    <mergeCell ref="H35:H42"/>
    <mergeCell ref="D38:F38"/>
    <mergeCell ref="D37:F37"/>
    <mergeCell ref="M5:O5"/>
    <mergeCell ref="P5:Q5"/>
    <mergeCell ref="D7:D8"/>
    <mergeCell ref="B7:B8"/>
    <mergeCell ref="C7:C8"/>
    <mergeCell ref="M7:P7"/>
    <mergeCell ref="Q7:Q8"/>
    <mergeCell ref="A7:A8"/>
    <mergeCell ref="N35:N37"/>
    <mergeCell ref="P35:Q35"/>
    <mergeCell ref="E7:H7"/>
    <mergeCell ref="J37:L37"/>
    <mergeCell ref="B35:B39"/>
    <mergeCell ref="N38:N45"/>
    <mergeCell ref="P40:Q40"/>
    <mergeCell ref="H43:H45"/>
    <mergeCell ref="D41:F41"/>
    <mergeCell ref="A1:Q1"/>
    <mergeCell ref="A3:H3"/>
    <mergeCell ref="A2:Q2"/>
    <mergeCell ref="G35:G42"/>
    <mergeCell ref="J42:L42"/>
    <mergeCell ref="I7:L7"/>
    <mergeCell ref="A9:Q9"/>
    <mergeCell ref="B40:B45"/>
    <mergeCell ref="D35:F35"/>
    <mergeCell ref="D36:F36"/>
    <mergeCell ref="C44:C45"/>
    <mergeCell ref="J35:L35"/>
    <mergeCell ref="J45:L45"/>
    <mergeCell ref="J43:L43"/>
    <mergeCell ref="D44:F45"/>
    <mergeCell ref="J41:L41"/>
    <mergeCell ref="J40:L40"/>
    <mergeCell ref="J44:L44"/>
    <mergeCell ref="G43:G45"/>
    <mergeCell ref="D40:F40"/>
  </mergeCells>
  <phoneticPr fontId="9" type="noConversion"/>
  <pageMargins left="0.7" right="0.7" top="0.49" bottom="0.42" header="0.3" footer="0.3"/>
  <pageSetup paperSize="9" scale="50" orientation="landscape" r:id="rId1"/>
  <headerFooter>
    <oddHeader>&amp;C&amp;P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73"/>
  <sheetViews>
    <sheetView view="pageBreakPreview" topLeftCell="A7" zoomScale="55" zoomScaleNormal="100" zoomScaleSheetLayoutView="55" workbookViewId="0">
      <selection activeCell="P26" sqref="P26:Q26"/>
    </sheetView>
  </sheetViews>
  <sheetFormatPr defaultRowHeight="14.25" x14ac:dyDescent="0.45"/>
  <cols>
    <col min="1" max="1" width="7.46484375" customWidth="1"/>
    <col min="2" max="2" width="30.19921875" customWidth="1"/>
    <col min="3" max="3" width="9.46484375" style="2" customWidth="1"/>
    <col min="6" max="6" width="12.73046875" customWidth="1"/>
    <col min="7" max="7" width="15.796875" style="4" customWidth="1"/>
    <col min="8" max="8" width="17.265625" customWidth="1"/>
    <col min="9" max="9" width="10.46484375" customWidth="1"/>
    <col min="10" max="10" width="10.19921875" customWidth="1"/>
    <col min="11" max="11" width="9.265625" customWidth="1"/>
    <col min="12" max="12" width="9.53125" customWidth="1"/>
    <col min="13" max="13" width="13.53125" style="8" customWidth="1"/>
    <col min="14" max="14" width="14.53125" style="9" customWidth="1"/>
    <col min="15" max="15" width="14.73046875" style="4" customWidth="1"/>
    <col min="16" max="16" width="15.265625" style="4" customWidth="1"/>
    <col min="17" max="17" width="23.796875" customWidth="1"/>
    <col min="20" max="20" width="15.46484375" bestFit="1" customWidth="1"/>
  </cols>
  <sheetData>
    <row r="1" spans="1:17" ht="21" x14ac:dyDescent="0.65">
      <c r="A1" s="384" t="s">
        <v>91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</row>
    <row r="2" spans="1:17" ht="21" x14ac:dyDescent="0.65">
      <c r="A2" s="43"/>
      <c r="B2" s="43"/>
      <c r="C2" s="43"/>
      <c r="D2" s="43"/>
      <c r="E2" s="43"/>
      <c r="F2" s="43"/>
      <c r="G2" s="175"/>
      <c r="H2" s="43"/>
      <c r="I2" s="43"/>
      <c r="J2" s="43"/>
      <c r="K2" s="43"/>
      <c r="L2" s="43"/>
      <c r="M2" s="176"/>
      <c r="N2" s="175"/>
      <c r="O2" s="175"/>
      <c r="P2" s="175"/>
      <c r="Q2" s="43"/>
    </row>
    <row r="3" spans="1:17" ht="15.75" x14ac:dyDescent="0.5">
      <c r="A3" s="429" t="s">
        <v>77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</row>
    <row r="4" spans="1:17" ht="15.75" x14ac:dyDescent="0.5">
      <c r="A4" s="21"/>
      <c r="B4" s="21"/>
      <c r="C4" s="21"/>
      <c r="D4" s="21"/>
      <c r="E4" s="21"/>
      <c r="F4" s="21"/>
      <c r="G4" s="177"/>
      <c r="H4" s="21"/>
      <c r="I4" s="21"/>
      <c r="J4" s="21"/>
      <c r="K4" s="21"/>
      <c r="L4" s="21"/>
      <c r="M4" s="35"/>
      <c r="N4" s="177"/>
      <c r="O4" s="177"/>
      <c r="P4" s="177"/>
      <c r="Q4" s="21"/>
    </row>
    <row r="5" spans="1:17" ht="15.75" x14ac:dyDescent="0.5">
      <c r="A5" s="428" t="s">
        <v>70</v>
      </c>
      <c r="B5" s="428"/>
      <c r="C5" s="428"/>
      <c r="D5" s="428"/>
      <c r="E5" s="428"/>
      <c r="F5" s="428"/>
      <c r="G5" s="428"/>
      <c r="H5" s="428"/>
      <c r="I5" s="102"/>
      <c r="J5" s="102"/>
      <c r="K5" s="102"/>
      <c r="L5" s="102"/>
      <c r="M5" s="36"/>
      <c r="N5" s="22"/>
      <c r="O5" s="22"/>
      <c r="P5" s="22"/>
      <c r="Q5" s="23"/>
    </row>
    <row r="6" spans="1:17" ht="15.75" x14ac:dyDescent="0.5">
      <c r="A6" s="23"/>
      <c r="B6" s="23"/>
      <c r="C6" s="23"/>
      <c r="D6" s="23"/>
      <c r="E6" s="23"/>
      <c r="F6" s="23"/>
      <c r="G6" s="26"/>
      <c r="H6" s="25"/>
      <c r="I6" s="25"/>
      <c r="J6" s="25"/>
      <c r="K6" s="25"/>
      <c r="L6" s="25"/>
      <c r="M6" s="37"/>
      <c r="N6" s="24"/>
      <c r="O6" s="22"/>
      <c r="P6" s="22"/>
      <c r="Q6" s="23"/>
    </row>
    <row r="7" spans="1:17" ht="15.75" x14ac:dyDescent="0.5">
      <c r="A7" s="103" t="s">
        <v>150</v>
      </c>
      <c r="B7" s="103"/>
      <c r="C7" s="103"/>
      <c r="D7" s="103"/>
      <c r="E7" s="103"/>
      <c r="F7" s="103"/>
      <c r="G7" s="103"/>
      <c r="H7" s="103"/>
      <c r="I7" s="104"/>
      <c r="J7" s="104"/>
      <c r="K7" s="104"/>
      <c r="L7" s="104"/>
      <c r="M7" s="478"/>
      <c r="N7" s="478"/>
      <c r="O7" s="478"/>
      <c r="P7" s="428" t="s">
        <v>172</v>
      </c>
      <c r="Q7" s="428"/>
    </row>
    <row r="8" spans="1:17" ht="15.75" x14ac:dyDescent="0.5">
      <c r="A8" s="21"/>
      <c r="B8" s="21"/>
      <c r="C8" s="21"/>
      <c r="D8" s="21"/>
      <c r="E8" s="21"/>
      <c r="F8" s="105"/>
      <c r="G8" s="27"/>
      <c r="H8" s="106"/>
      <c r="I8" s="106"/>
      <c r="J8" s="106"/>
      <c r="K8" s="106"/>
      <c r="L8" s="106"/>
      <c r="M8" s="178"/>
      <c r="N8" s="38"/>
      <c r="O8" s="38"/>
      <c r="P8" s="27"/>
      <c r="Q8" s="29"/>
    </row>
    <row r="9" spans="1:17" s="1" customFormat="1" ht="15.75" x14ac:dyDescent="0.5">
      <c r="A9" s="468" t="s">
        <v>0</v>
      </c>
      <c r="B9" s="468" t="s">
        <v>1</v>
      </c>
      <c r="C9" s="468" t="s">
        <v>2</v>
      </c>
      <c r="D9" s="469" t="s">
        <v>3</v>
      </c>
      <c r="E9" s="470" t="s">
        <v>52</v>
      </c>
      <c r="F9" s="471"/>
      <c r="G9" s="471"/>
      <c r="H9" s="472"/>
      <c r="I9" s="473" t="s">
        <v>53</v>
      </c>
      <c r="J9" s="474"/>
      <c r="K9" s="474"/>
      <c r="L9" s="475"/>
      <c r="M9" s="470" t="s">
        <v>98</v>
      </c>
      <c r="N9" s="471"/>
      <c r="O9" s="471"/>
      <c r="P9" s="472"/>
      <c r="Q9" s="476" t="s">
        <v>99</v>
      </c>
    </row>
    <row r="10" spans="1:17" s="1" customFormat="1" ht="52.5" customHeight="1" x14ac:dyDescent="0.4">
      <c r="A10" s="468"/>
      <c r="B10" s="468"/>
      <c r="C10" s="468"/>
      <c r="D10" s="469"/>
      <c r="E10" s="108" t="s">
        <v>4</v>
      </c>
      <c r="F10" s="109" t="s">
        <v>5</v>
      </c>
      <c r="G10" s="110" t="s">
        <v>54</v>
      </c>
      <c r="H10" s="111" t="s">
        <v>6</v>
      </c>
      <c r="I10" s="112" t="s">
        <v>47</v>
      </c>
      <c r="J10" s="113" t="s">
        <v>48</v>
      </c>
      <c r="K10" s="113" t="s">
        <v>49</v>
      </c>
      <c r="L10" s="114" t="s">
        <v>50</v>
      </c>
      <c r="M10" s="179" t="s">
        <v>7</v>
      </c>
      <c r="N10" s="52" t="s">
        <v>8</v>
      </c>
      <c r="O10" s="52" t="s">
        <v>9</v>
      </c>
      <c r="P10" s="53" t="s">
        <v>10</v>
      </c>
      <c r="Q10" s="477"/>
    </row>
    <row r="11" spans="1:17" s="1" customFormat="1" ht="25.05" customHeight="1" x14ac:dyDescent="0.5">
      <c r="A11" s="479" t="s">
        <v>80</v>
      </c>
      <c r="B11" s="480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  <c r="Q11" s="481"/>
    </row>
    <row r="12" spans="1:17" ht="15.75" x14ac:dyDescent="0.5">
      <c r="A12" s="103" t="s">
        <v>147</v>
      </c>
      <c r="B12" s="103"/>
      <c r="C12" s="103"/>
      <c r="D12" s="103"/>
      <c r="E12" s="103"/>
      <c r="F12" s="103"/>
      <c r="G12" s="103"/>
      <c r="H12" s="103"/>
      <c r="I12" s="104"/>
      <c r="J12" s="104"/>
      <c r="K12" s="104"/>
      <c r="L12" s="104"/>
      <c r="M12" s="478"/>
      <c r="N12" s="478"/>
      <c r="O12" s="478"/>
      <c r="P12" s="428" t="s">
        <v>167</v>
      </c>
      <c r="Q12" s="428"/>
    </row>
    <row r="13" spans="1:17" ht="15.75" x14ac:dyDescent="0.5">
      <c r="A13" s="21"/>
      <c r="B13" s="21"/>
      <c r="C13" s="21"/>
      <c r="D13" s="21"/>
      <c r="E13" s="21"/>
      <c r="F13" s="105"/>
      <c r="G13" s="27"/>
      <c r="H13" s="106"/>
      <c r="I13" s="106"/>
      <c r="J13" s="106"/>
      <c r="K13" s="106"/>
      <c r="L13" s="106"/>
      <c r="M13" s="178"/>
      <c r="N13" s="38"/>
      <c r="O13" s="38"/>
      <c r="P13" s="27"/>
      <c r="Q13" s="29"/>
    </row>
    <row r="14" spans="1:17" ht="15.75" x14ac:dyDescent="0.5">
      <c r="A14" s="468" t="s">
        <v>0</v>
      </c>
      <c r="B14" s="468" t="s">
        <v>1</v>
      </c>
      <c r="C14" s="468" t="s">
        <v>2</v>
      </c>
      <c r="D14" s="469" t="s">
        <v>3</v>
      </c>
      <c r="E14" s="470" t="s">
        <v>52</v>
      </c>
      <c r="F14" s="471"/>
      <c r="G14" s="471"/>
      <c r="H14" s="472"/>
      <c r="I14" s="473" t="s">
        <v>53</v>
      </c>
      <c r="J14" s="474"/>
      <c r="K14" s="474"/>
      <c r="L14" s="475"/>
      <c r="M14" s="470" t="s">
        <v>98</v>
      </c>
      <c r="N14" s="471"/>
      <c r="O14" s="471"/>
      <c r="P14" s="472"/>
      <c r="Q14" s="476" t="s">
        <v>99</v>
      </c>
    </row>
    <row r="15" spans="1:17" ht="63" x14ac:dyDescent="0.45">
      <c r="A15" s="468"/>
      <c r="B15" s="468"/>
      <c r="C15" s="468"/>
      <c r="D15" s="469"/>
      <c r="E15" s="108" t="s">
        <v>4</v>
      </c>
      <c r="F15" s="109" t="s">
        <v>5</v>
      </c>
      <c r="G15" s="110" t="s">
        <v>54</v>
      </c>
      <c r="H15" s="111" t="s">
        <v>6</v>
      </c>
      <c r="I15" s="112" t="s">
        <v>47</v>
      </c>
      <c r="J15" s="113" t="s">
        <v>48</v>
      </c>
      <c r="K15" s="113" t="s">
        <v>49</v>
      </c>
      <c r="L15" s="114" t="s">
        <v>50</v>
      </c>
      <c r="M15" s="179" t="s">
        <v>7</v>
      </c>
      <c r="N15" s="52" t="s">
        <v>8</v>
      </c>
      <c r="O15" s="52" t="s">
        <v>9</v>
      </c>
      <c r="P15" s="53" t="s">
        <v>10</v>
      </c>
      <c r="Q15" s="477"/>
    </row>
    <row r="16" spans="1:17" ht="25.05" customHeight="1" x14ac:dyDescent="0.5">
      <c r="A16" s="479" t="s">
        <v>80</v>
      </c>
      <c r="B16" s="480"/>
      <c r="C16" s="480"/>
      <c r="D16" s="480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1"/>
    </row>
    <row r="17" spans="1:20" ht="25.05" customHeight="1" x14ac:dyDescent="0.5">
      <c r="A17" s="457" t="s">
        <v>121</v>
      </c>
      <c r="B17" s="458"/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8"/>
      <c r="P17" s="458"/>
      <c r="Q17" s="459"/>
    </row>
    <row r="18" spans="1:20" ht="41.25" customHeight="1" x14ac:dyDescent="0.5">
      <c r="A18" s="54">
        <v>1</v>
      </c>
      <c r="B18" s="374" t="s">
        <v>192</v>
      </c>
      <c r="C18" s="180" t="s">
        <v>104</v>
      </c>
      <c r="D18" s="374">
        <v>1.5</v>
      </c>
      <c r="E18" s="189">
        <f t="shared" ref="E18:E23" si="0">D18</f>
        <v>1.5</v>
      </c>
      <c r="F18" s="342" t="s">
        <v>180</v>
      </c>
      <c r="G18" s="349"/>
      <c r="H18" s="55" t="s">
        <v>107</v>
      </c>
      <c r="I18" s="65"/>
      <c r="J18" s="181">
        <f>D18</f>
        <v>1.5</v>
      </c>
      <c r="K18" s="181"/>
      <c r="L18" s="65"/>
      <c r="M18" s="57"/>
      <c r="N18" s="59">
        <f>26079.834*(J18/4.5)</f>
        <v>8693.2779999999984</v>
      </c>
      <c r="O18" s="182"/>
      <c r="P18" s="182"/>
      <c r="Q18" s="351" t="s">
        <v>120</v>
      </c>
    </row>
    <row r="19" spans="1:20" ht="25.05" customHeight="1" x14ac:dyDescent="0.5">
      <c r="A19" s="54">
        <v>2</v>
      </c>
      <c r="B19" s="373" t="s">
        <v>193</v>
      </c>
      <c r="C19" s="180" t="s">
        <v>104</v>
      </c>
      <c r="D19" s="373">
        <v>2</v>
      </c>
      <c r="E19" s="189">
        <f t="shared" si="0"/>
        <v>2</v>
      </c>
      <c r="F19" s="342" t="s">
        <v>180</v>
      </c>
      <c r="G19" s="349"/>
      <c r="H19" s="55" t="s">
        <v>107</v>
      </c>
      <c r="I19" s="65"/>
      <c r="J19" s="181">
        <f>D19</f>
        <v>2</v>
      </c>
      <c r="K19" s="181"/>
      <c r="L19" s="65"/>
      <c r="M19" s="57"/>
      <c r="N19" s="59">
        <f>26079.834*(J19/4.5)</f>
        <v>11591.037333333332</v>
      </c>
      <c r="O19" s="182"/>
      <c r="P19" s="182"/>
      <c r="Q19" s="30" t="s">
        <v>115</v>
      </c>
    </row>
    <row r="20" spans="1:20" ht="25.05" customHeight="1" x14ac:dyDescent="0.5">
      <c r="A20" s="54">
        <v>3</v>
      </c>
      <c r="B20" s="374" t="s">
        <v>194</v>
      </c>
      <c r="C20" s="180" t="s">
        <v>104</v>
      </c>
      <c r="D20" s="374">
        <v>1</v>
      </c>
      <c r="E20" s="189">
        <f t="shared" si="0"/>
        <v>1</v>
      </c>
      <c r="F20" s="342" t="s">
        <v>180</v>
      </c>
      <c r="G20" s="349"/>
      <c r="H20" s="55" t="s">
        <v>107</v>
      </c>
      <c r="I20" s="65"/>
      <c r="J20" s="181">
        <f>D20</f>
        <v>1</v>
      </c>
      <c r="K20" s="181"/>
      <c r="L20" s="65"/>
      <c r="M20" s="57"/>
      <c r="N20" s="59">
        <f>26079.834*(J20/4.5)</f>
        <v>5795.5186666666659</v>
      </c>
      <c r="O20" s="182"/>
      <c r="P20" s="182"/>
      <c r="Q20" s="30" t="s">
        <v>115</v>
      </c>
    </row>
    <row r="21" spans="1:20" ht="25.05" customHeight="1" x14ac:dyDescent="0.5">
      <c r="A21" s="54">
        <v>4</v>
      </c>
      <c r="B21" s="375" t="s">
        <v>195</v>
      </c>
      <c r="C21" s="180" t="s">
        <v>104</v>
      </c>
      <c r="D21" s="373">
        <v>1</v>
      </c>
      <c r="E21" s="189">
        <f t="shared" si="0"/>
        <v>1</v>
      </c>
      <c r="F21" s="342">
        <v>2.2000000000000002</v>
      </c>
      <c r="G21" s="349"/>
      <c r="H21" s="55" t="s">
        <v>107</v>
      </c>
      <c r="I21" s="65"/>
      <c r="J21" s="181"/>
      <c r="K21" s="181">
        <v>1</v>
      </c>
      <c r="L21" s="65"/>
      <c r="M21" s="57"/>
      <c r="N21" s="59"/>
      <c r="O21" s="182">
        <f>12800*(K21/4.5)</f>
        <v>2844.4444444444443</v>
      </c>
      <c r="P21" s="182"/>
      <c r="Q21" s="30" t="s">
        <v>117</v>
      </c>
    </row>
    <row r="22" spans="1:20" ht="25.05" customHeight="1" x14ac:dyDescent="0.5">
      <c r="A22" s="54">
        <v>5</v>
      </c>
      <c r="B22" s="380" t="s">
        <v>196</v>
      </c>
      <c r="C22" s="180" t="s">
        <v>104</v>
      </c>
      <c r="D22" s="372">
        <v>1</v>
      </c>
      <c r="E22" s="189">
        <f t="shared" si="0"/>
        <v>1</v>
      </c>
      <c r="F22" s="342">
        <v>2.2000000000000002</v>
      </c>
      <c r="G22" s="349"/>
      <c r="H22" s="55" t="s">
        <v>107</v>
      </c>
      <c r="I22" s="65"/>
      <c r="J22" s="181"/>
      <c r="K22" s="181">
        <v>1</v>
      </c>
      <c r="L22" s="65"/>
      <c r="M22" s="57"/>
      <c r="N22" s="59"/>
      <c r="O22" s="182">
        <f>12800*(K22/4.5)</f>
        <v>2844.4444444444443</v>
      </c>
      <c r="P22" s="182"/>
      <c r="Q22" s="30" t="s">
        <v>120</v>
      </c>
    </row>
    <row r="23" spans="1:20" ht="25.05" customHeight="1" x14ac:dyDescent="0.5">
      <c r="A23" s="54">
        <v>6</v>
      </c>
      <c r="B23" s="380" t="s">
        <v>197</v>
      </c>
      <c r="C23" s="180" t="s">
        <v>104</v>
      </c>
      <c r="D23" s="372">
        <v>2.5</v>
      </c>
      <c r="E23" s="189">
        <f t="shared" si="0"/>
        <v>2.5</v>
      </c>
      <c r="F23" s="342">
        <v>2.2000000000000002</v>
      </c>
      <c r="G23" s="349"/>
      <c r="H23" s="55" t="s">
        <v>107</v>
      </c>
      <c r="I23" s="65"/>
      <c r="J23" s="181"/>
      <c r="K23" s="181">
        <v>2.5</v>
      </c>
      <c r="L23" s="65"/>
      <c r="M23" s="57"/>
      <c r="N23" s="59"/>
      <c r="O23" s="182">
        <f>12800*(K23/4.5)</f>
        <v>7111.1111111111113</v>
      </c>
      <c r="P23" s="182"/>
      <c r="Q23" s="30" t="s">
        <v>117</v>
      </c>
    </row>
    <row r="24" spans="1:20" ht="30" customHeight="1" x14ac:dyDescent="0.45">
      <c r="A24" s="54"/>
      <c r="B24" s="183" t="s">
        <v>65</v>
      </c>
      <c r="C24" s="184"/>
      <c r="D24" s="185">
        <f>SUM(D18:D23)</f>
        <v>9</v>
      </c>
      <c r="E24" s="185">
        <f>SUM(E18:E23)</f>
        <v>9</v>
      </c>
      <c r="F24" s="55"/>
      <c r="G24" s="186">
        <f>SUM(G18:G23)</f>
        <v>0</v>
      </c>
      <c r="H24" s="55"/>
      <c r="I24" s="187"/>
      <c r="J24" s="187">
        <f>SUM(J18:J23)</f>
        <v>4.5</v>
      </c>
      <c r="K24" s="187">
        <f>SUM(K18:K23)</f>
        <v>4.5</v>
      </c>
      <c r="L24" s="187"/>
      <c r="M24" s="188">
        <f>SUM(M18:M23)</f>
        <v>0</v>
      </c>
      <c r="N24" s="59">
        <f>SUM(N18:N23)</f>
        <v>26079.833999999999</v>
      </c>
      <c r="O24" s="188">
        <f>SUM(O18:O23)</f>
        <v>12800</v>
      </c>
      <c r="P24" s="188"/>
      <c r="Q24" s="66"/>
    </row>
    <row r="25" spans="1:20" ht="16.149999999999999" thickBot="1" x14ac:dyDescent="0.55000000000000004">
      <c r="A25" s="190" t="s">
        <v>11</v>
      </c>
      <c r="B25" s="191" t="s">
        <v>12</v>
      </c>
      <c r="C25" s="487" t="s">
        <v>13</v>
      </c>
      <c r="D25" s="488"/>
      <c r="E25" s="488"/>
      <c r="F25" s="489"/>
      <c r="G25" s="192" t="s">
        <v>11</v>
      </c>
      <c r="H25" s="193" t="s">
        <v>12</v>
      </c>
      <c r="I25" s="499" t="s">
        <v>13</v>
      </c>
      <c r="J25" s="488"/>
      <c r="K25" s="488"/>
      <c r="L25" s="489"/>
      <c r="M25" s="194" t="s">
        <v>11</v>
      </c>
      <c r="N25" s="59">
        <f t="shared" ref="N25" si="1">38879.834*(J25/9)</f>
        <v>0</v>
      </c>
      <c r="O25" s="499" t="s">
        <v>13</v>
      </c>
      <c r="P25" s="488"/>
      <c r="Q25" s="489"/>
    </row>
    <row r="26" spans="1:20" ht="15.75" x14ac:dyDescent="0.5">
      <c r="A26" s="486">
        <v>1</v>
      </c>
      <c r="B26" s="482" t="s">
        <v>14</v>
      </c>
      <c r="C26" s="157">
        <v>1.1000000000000001</v>
      </c>
      <c r="D26" s="504" t="s">
        <v>15</v>
      </c>
      <c r="E26" s="505"/>
      <c r="F26" s="506"/>
      <c r="G26" s="430">
        <v>3</v>
      </c>
      <c r="H26" s="482" t="s">
        <v>16</v>
      </c>
      <c r="I26" s="158">
        <v>3.1</v>
      </c>
      <c r="J26" s="401" t="s">
        <v>17</v>
      </c>
      <c r="K26" s="402"/>
      <c r="L26" s="403"/>
      <c r="M26" s="496"/>
      <c r="N26" s="502"/>
      <c r="O26" s="195">
        <v>4.4000000000000004</v>
      </c>
      <c r="P26" s="447" t="s">
        <v>18</v>
      </c>
      <c r="Q26" s="448"/>
    </row>
    <row r="27" spans="1:20" ht="15.75" x14ac:dyDescent="0.5">
      <c r="A27" s="484"/>
      <c r="B27" s="445"/>
      <c r="C27" s="159">
        <v>1.2</v>
      </c>
      <c r="D27" s="422" t="s">
        <v>19</v>
      </c>
      <c r="E27" s="423"/>
      <c r="F27" s="424"/>
      <c r="G27" s="431"/>
      <c r="H27" s="445"/>
      <c r="I27" s="160">
        <v>3.2</v>
      </c>
      <c r="J27" s="419" t="s">
        <v>20</v>
      </c>
      <c r="K27" s="420"/>
      <c r="L27" s="421"/>
      <c r="M27" s="497"/>
      <c r="N27" s="491"/>
      <c r="O27" s="196">
        <v>4.5</v>
      </c>
      <c r="P27" s="407" t="s">
        <v>21</v>
      </c>
      <c r="Q27" s="409"/>
      <c r="T27" s="345"/>
    </row>
    <row r="28" spans="1:20" ht="15.75" x14ac:dyDescent="0.5">
      <c r="A28" s="484"/>
      <c r="B28" s="445"/>
      <c r="C28" s="159">
        <v>1.3</v>
      </c>
      <c r="D28" s="422" t="s">
        <v>22</v>
      </c>
      <c r="E28" s="423"/>
      <c r="F28" s="424"/>
      <c r="G28" s="431"/>
      <c r="H28" s="445"/>
      <c r="I28" s="160">
        <v>3.3</v>
      </c>
      <c r="J28" s="419" t="s">
        <v>23</v>
      </c>
      <c r="K28" s="420"/>
      <c r="L28" s="421"/>
      <c r="M28" s="498"/>
      <c r="N28" s="503"/>
      <c r="O28" s="196">
        <v>4.5999999999999996</v>
      </c>
      <c r="P28" s="197" t="s">
        <v>24</v>
      </c>
      <c r="Q28" s="165"/>
    </row>
    <row r="29" spans="1:20" ht="15.75" x14ac:dyDescent="0.5">
      <c r="A29" s="484"/>
      <c r="B29" s="445"/>
      <c r="C29" s="159">
        <v>1.4</v>
      </c>
      <c r="D29" s="422" t="s">
        <v>25</v>
      </c>
      <c r="E29" s="423"/>
      <c r="F29" s="424"/>
      <c r="G29" s="431"/>
      <c r="H29" s="445"/>
      <c r="I29" s="160">
        <v>3.4</v>
      </c>
      <c r="J29" s="419" t="s">
        <v>26</v>
      </c>
      <c r="K29" s="420"/>
      <c r="L29" s="421"/>
      <c r="M29" s="493">
        <v>5</v>
      </c>
      <c r="N29" s="490" t="s">
        <v>27</v>
      </c>
      <c r="O29" s="196">
        <v>5.0999999999999996</v>
      </c>
      <c r="P29" s="197" t="s">
        <v>28</v>
      </c>
      <c r="Q29" s="165"/>
    </row>
    <row r="30" spans="1:20" ht="15.75" x14ac:dyDescent="0.5">
      <c r="A30" s="460"/>
      <c r="B30" s="446"/>
      <c r="C30" s="159">
        <v>1.5</v>
      </c>
      <c r="D30" s="422" t="s">
        <v>24</v>
      </c>
      <c r="E30" s="423"/>
      <c r="F30" s="424"/>
      <c r="G30" s="431"/>
      <c r="H30" s="445"/>
      <c r="I30" s="160">
        <v>3.5</v>
      </c>
      <c r="J30" s="419" t="s">
        <v>29</v>
      </c>
      <c r="K30" s="420"/>
      <c r="L30" s="421"/>
      <c r="M30" s="494"/>
      <c r="N30" s="491"/>
      <c r="O30" s="196">
        <v>5.2</v>
      </c>
      <c r="P30" s="197" t="s">
        <v>30</v>
      </c>
      <c r="Q30" s="165"/>
    </row>
    <row r="31" spans="1:20" ht="15.75" x14ac:dyDescent="0.5">
      <c r="A31" s="483">
        <v>2</v>
      </c>
      <c r="B31" s="449" t="s">
        <v>31</v>
      </c>
      <c r="C31" s="159">
        <v>2.1</v>
      </c>
      <c r="D31" s="422" t="s">
        <v>32</v>
      </c>
      <c r="E31" s="423"/>
      <c r="F31" s="424"/>
      <c r="G31" s="431"/>
      <c r="H31" s="445"/>
      <c r="I31" s="160">
        <v>3.6</v>
      </c>
      <c r="J31" s="419" t="s">
        <v>33</v>
      </c>
      <c r="K31" s="420"/>
      <c r="L31" s="421"/>
      <c r="M31" s="494"/>
      <c r="N31" s="491"/>
      <c r="O31" s="196">
        <v>5.3</v>
      </c>
      <c r="P31" s="422" t="s">
        <v>34</v>
      </c>
      <c r="Q31" s="424"/>
    </row>
    <row r="32" spans="1:20" ht="15.75" x14ac:dyDescent="0.5">
      <c r="A32" s="484"/>
      <c r="B32" s="445"/>
      <c r="C32" s="159">
        <v>2.2000000000000002</v>
      </c>
      <c r="D32" s="422" t="s">
        <v>35</v>
      </c>
      <c r="E32" s="423"/>
      <c r="F32" s="424"/>
      <c r="G32" s="431"/>
      <c r="H32" s="445"/>
      <c r="I32" s="160">
        <v>3.7</v>
      </c>
      <c r="J32" s="416" t="s">
        <v>35</v>
      </c>
      <c r="K32" s="417"/>
      <c r="L32" s="418"/>
      <c r="M32" s="494"/>
      <c r="N32" s="491"/>
      <c r="O32" s="196">
        <v>5.4</v>
      </c>
      <c r="P32" s="197" t="s">
        <v>36</v>
      </c>
      <c r="Q32" s="165"/>
    </row>
    <row r="33" spans="1:17" ht="15.75" x14ac:dyDescent="0.5">
      <c r="A33" s="484"/>
      <c r="B33" s="445"/>
      <c r="C33" s="159">
        <v>2.2999999999999998</v>
      </c>
      <c r="D33" s="422" t="s">
        <v>37</v>
      </c>
      <c r="E33" s="423"/>
      <c r="F33" s="424"/>
      <c r="G33" s="432"/>
      <c r="H33" s="446"/>
      <c r="I33" s="160">
        <v>3.8</v>
      </c>
      <c r="J33" s="419" t="s">
        <v>24</v>
      </c>
      <c r="K33" s="420"/>
      <c r="L33" s="421"/>
      <c r="M33" s="494"/>
      <c r="N33" s="491"/>
      <c r="O33" s="196">
        <v>5.5</v>
      </c>
      <c r="P33" s="197" t="s">
        <v>38</v>
      </c>
      <c r="Q33" s="165"/>
    </row>
    <row r="34" spans="1:17" ht="15.75" x14ac:dyDescent="0.5">
      <c r="A34" s="484"/>
      <c r="B34" s="445"/>
      <c r="C34" s="159">
        <v>2.4</v>
      </c>
      <c r="D34" s="422" t="s">
        <v>39</v>
      </c>
      <c r="E34" s="423"/>
      <c r="F34" s="424"/>
      <c r="G34" s="462">
        <v>4</v>
      </c>
      <c r="H34" s="449" t="s">
        <v>40</v>
      </c>
      <c r="I34" s="166">
        <v>4.0999999999999996</v>
      </c>
      <c r="J34" s="407" t="s">
        <v>41</v>
      </c>
      <c r="K34" s="408"/>
      <c r="L34" s="409"/>
      <c r="M34" s="494"/>
      <c r="N34" s="491"/>
      <c r="O34" s="196">
        <v>5.6</v>
      </c>
      <c r="P34" s="197" t="s">
        <v>42</v>
      </c>
      <c r="Q34" s="165"/>
    </row>
    <row r="35" spans="1:17" ht="15.75" x14ac:dyDescent="0.5">
      <c r="A35" s="484"/>
      <c r="B35" s="445"/>
      <c r="C35" s="500">
        <v>2.5</v>
      </c>
      <c r="D35" s="410" t="s">
        <v>43</v>
      </c>
      <c r="E35" s="411"/>
      <c r="F35" s="412"/>
      <c r="G35" s="463"/>
      <c r="H35" s="445"/>
      <c r="I35" s="166">
        <v>4.2</v>
      </c>
      <c r="J35" s="422" t="s">
        <v>44</v>
      </c>
      <c r="K35" s="423"/>
      <c r="L35" s="424"/>
      <c r="M35" s="494"/>
      <c r="N35" s="491"/>
      <c r="O35" s="196">
        <v>5.7</v>
      </c>
      <c r="P35" s="407" t="s">
        <v>45</v>
      </c>
      <c r="Q35" s="409"/>
    </row>
    <row r="36" spans="1:17" ht="16.149999999999999" thickBot="1" x14ac:dyDescent="0.55000000000000004">
      <c r="A36" s="485"/>
      <c r="B36" s="450"/>
      <c r="C36" s="501"/>
      <c r="D36" s="413"/>
      <c r="E36" s="414"/>
      <c r="F36" s="415"/>
      <c r="G36" s="464"/>
      <c r="H36" s="450"/>
      <c r="I36" s="168">
        <v>4.3</v>
      </c>
      <c r="J36" s="404" t="s">
        <v>46</v>
      </c>
      <c r="K36" s="405"/>
      <c r="L36" s="406"/>
      <c r="M36" s="495"/>
      <c r="N36" s="492"/>
      <c r="O36" s="198">
        <v>5.8</v>
      </c>
      <c r="P36" s="199" t="s">
        <v>24</v>
      </c>
      <c r="Q36" s="170"/>
    </row>
    <row r="37" spans="1:17" ht="15.75" x14ac:dyDescent="0.5">
      <c r="A37" s="171" t="s">
        <v>69</v>
      </c>
      <c r="B37" s="33"/>
      <c r="C37" s="33"/>
      <c r="D37" s="33"/>
      <c r="E37" s="172"/>
      <c r="F37" s="25"/>
      <c r="G37" s="26"/>
      <c r="H37" s="25"/>
      <c r="I37" s="25"/>
      <c r="J37" s="25"/>
      <c r="K37" s="25"/>
      <c r="L37" s="25"/>
      <c r="M37" s="37"/>
      <c r="N37" s="24"/>
      <c r="O37" s="26"/>
      <c r="P37" s="26"/>
      <c r="Q37" s="25"/>
    </row>
    <row r="38" spans="1:17" ht="15.75" x14ac:dyDescent="0.5">
      <c r="A38" s="173" t="s">
        <v>130</v>
      </c>
      <c r="B38" s="33"/>
      <c r="C38" s="33"/>
      <c r="D38" s="33"/>
      <c r="E38" s="172"/>
      <c r="F38" s="25"/>
      <c r="G38" s="26"/>
      <c r="H38" s="25"/>
      <c r="I38" s="25"/>
      <c r="J38" s="25"/>
      <c r="K38" s="25"/>
      <c r="L38" s="25"/>
      <c r="M38" s="37"/>
      <c r="N38" s="24"/>
      <c r="O38" s="26"/>
      <c r="P38" s="26"/>
      <c r="Q38" s="25"/>
    </row>
    <row r="39" spans="1:17" ht="15.75" x14ac:dyDescent="0.5">
      <c r="A39" s="173" t="s">
        <v>131</v>
      </c>
      <c r="B39" s="33"/>
      <c r="C39" s="33"/>
      <c r="D39" s="33"/>
      <c r="E39" s="25"/>
      <c r="F39" s="25"/>
      <c r="G39" s="26"/>
      <c r="H39" s="25"/>
      <c r="I39" s="25"/>
      <c r="J39" s="25"/>
      <c r="K39" s="25"/>
      <c r="L39" s="25"/>
      <c r="M39" s="37"/>
      <c r="N39" s="24"/>
      <c r="O39" s="26"/>
      <c r="P39" s="26"/>
      <c r="Q39" s="25"/>
    </row>
    <row r="40" spans="1:17" ht="15.75" x14ac:dyDescent="0.5">
      <c r="A40" s="25"/>
      <c r="B40" s="25"/>
      <c r="C40" s="26"/>
      <c r="D40" s="25"/>
      <c r="E40" s="25"/>
      <c r="F40" s="25"/>
      <c r="G40" s="26"/>
      <c r="H40" s="25"/>
      <c r="I40" s="25"/>
      <c r="J40" s="25"/>
      <c r="K40" s="25"/>
      <c r="L40" s="25"/>
      <c r="M40" s="37"/>
      <c r="N40" s="24"/>
      <c r="O40" s="26"/>
      <c r="P40" s="26"/>
      <c r="Q40" s="25"/>
    </row>
    <row r="41" spans="1:17" ht="15.75" x14ac:dyDescent="0.5">
      <c r="A41" s="25"/>
      <c r="B41" s="25"/>
      <c r="C41" s="26"/>
      <c r="D41" s="25"/>
      <c r="E41" s="25"/>
      <c r="F41" s="25"/>
      <c r="G41" s="26"/>
      <c r="H41" s="25"/>
      <c r="I41" s="25"/>
      <c r="J41" s="25"/>
      <c r="K41" s="25"/>
      <c r="L41" s="25"/>
      <c r="M41" s="37"/>
      <c r="N41" s="24"/>
      <c r="O41" s="26"/>
      <c r="P41" s="26"/>
      <c r="Q41" s="25"/>
    </row>
    <row r="42" spans="1:17" x14ac:dyDescent="0.45">
      <c r="A42" s="44"/>
      <c r="B42" s="44"/>
      <c r="C42" s="45"/>
      <c r="D42" s="44"/>
      <c r="E42" s="44"/>
      <c r="F42" s="44"/>
      <c r="G42" s="45"/>
      <c r="H42" s="44"/>
      <c r="I42" s="44"/>
      <c r="J42" s="44"/>
      <c r="K42" s="44"/>
      <c r="L42" s="44"/>
      <c r="M42" s="60"/>
      <c r="N42" s="49"/>
      <c r="O42" s="45"/>
      <c r="P42" s="45"/>
      <c r="Q42" s="44"/>
    </row>
    <row r="43" spans="1:17" x14ac:dyDescent="0.45">
      <c r="A43" s="44"/>
      <c r="B43" s="44"/>
      <c r="C43" s="45"/>
      <c r="D43" s="44"/>
      <c r="E43" s="44"/>
      <c r="F43" s="44"/>
      <c r="G43" s="45"/>
      <c r="H43" s="44"/>
      <c r="I43" s="44"/>
      <c r="J43" s="44"/>
      <c r="K43" s="44"/>
      <c r="L43" s="44"/>
      <c r="M43" s="60"/>
      <c r="N43" s="49"/>
      <c r="O43" s="45"/>
      <c r="P43" s="45"/>
      <c r="Q43" s="44"/>
    </row>
    <row r="44" spans="1:17" x14ac:dyDescent="0.45">
      <c r="A44" s="44"/>
      <c r="B44" s="44"/>
      <c r="C44" s="45"/>
      <c r="D44" s="44"/>
      <c r="E44" s="44"/>
      <c r="F44" s="44"/>
      <c r="G44" s="45"/>
      <c r="H44" s="44"/>
      <c r="I44" s="44"/>
      <c r="J44" s="44"/>
      <c r="K44" s="44"/>
      <c r="L44" s="44"/>
      <c r="M44" s="60"/>
      <c r="N44" s="49"/>
      <c r="O44" s="45"/>
      <c r="P44" s="45"/>
      <c r="Q44" s="44"/>
    </row>
    <row r="45" spans="1:17" x14ac:dyDescent="0.45">
      <c r="A45" s="44"/>
      <c r="B45" s="44"/>
      <c r="C45" s="45"/>
      <c r="D45" s="44"/>
      <c r="E45" s="44"/>
      <c r="F45" s="44"/>
      <c r="G45" s="45"/>
      <c r="H45" s="44"/>
      <c r="I45" s="44"/>
      <c r="J45" s="44"/>
      <c r="K45" s="44"/>
      <c r="L45" s="44"/>
      <c r="M45" s="60"/>
      <c r="N45" s="49"/>
      <c r="O45" s="45"/>
      <c r="P45" s="45"/>
      <c r="Q45" s="44"/>
    </row>
    <row r="46" spans="1:17" x14ac:dyDescent="0.45">
      <c r="A46" s="44"/>
      <c r="B46" s="44"/>
      <c r="C46" s="45"/>
      <c r="D46" s="44"/>
      <c r="E46" s="44"/>
      <c r="F46" s="44"/>
      <c r="G46" s="45"/>
      <c r="H46" s="44"/>
      <c r="I46" s="44"/>
      <c r="J46" s="44"/>
      <c r="K46" s="44"/>
      <c r="L46" s="44"/>
      <c r="M46" s="60"/>
      <c r="N46" s="49"/>
      <c r="O46" s="45"/>
      <c r="P46" s="45"/>
      <c r="Q46" s="44"/>
    </row>
    <row r="47" spans="1:17" x14ac:dyDescent="0.45">
      <c r="A47" s="44"/>
      <c r="B47" s="44"/>
      <c r="C47" s="45"/>
      <c r="D47" s="44"/>
      <c r="E47" s="44"/>
      <c r="F47" s="44"/>
      <c r="G47" s="45"/>
      <c r="H47" s="44"/>
      <c r="I47" s="44"/>
      <c r="J47" s="44"/>
      <c r="K47" s="44"/>
      <c r="L47" s="44"/>
      <c r="M47" s="60"/>
      <c r="N47" s="49"/>
      <c r="O47" s="45"/>
      <c r="P47" s="45"/>
      <c r="Q47" s="44"/>
    </row>
    <row r="48" spans="1:17" x14ac:dyDescent="0.45">
      <c r="A48" s="44"/>
      <c r="B48" s="44"/>
      <c r="C48" s="45"/>
      <c r="D48" s="44"/>
      <c r="E48" s="44"/>
      <c r="F48" s="44"/>
      <c r="G48" s="45"/>
      <c r="H48" s="44"/>
      <c r="I48" s="44"/>
      <c r="J48" s="44"/>
      <c r="K48" s="44"/>
      <c r="L48" s="44"/>
      <c r="M48" s="60"/>
      <c r="N48" s="49"/>
      <c r="O48" s="45"/>
      <c r="P48" s="45"/>
      <c r="Q48" s="44"/>
    </row>
    <row r="49" spans="1:17" x14ac:dyDescent="0.45">
      <c r="A49" s="44"/>
      <c r="B49" s="44"/>
      <c r="C49" s="45"/>
      <c r="D49" s="44"/>
      <c r="E49" s="44"/>
      <c r="F49" s="44"/>
      <c r="G49" s="45"/>
      <c r="H49" s="44"/>
      <c r="I49" s="44"/>
      <c r="J49" s="44"/>
      <c r="K49" s="44"/>
      <c r="L49" s="44"/>
      <c r="M49" s="60"/>
      <c r="N49" s="49"/>
      <c r="O49" s="45"/>
      <c r="P49" s="45"/>
      <c r="Q49" s="44"/>
    </row>
    <row r="50" spans="1:17" x14ac:dyDescent="0.45">
      <c r="A50" s="44"/>
      <c r="B50" s="44"/>
      <c r="C50" s="45"/>
      <c r="D50" s="44"/>
      <c r="E50" s="44"/>
      <c r="F50" s="44"/>
      <c r="G50" s="45"/>
      <c r="H50" s="44"/>
      <c r="I50" s="44"/>
      <c r="J50" s="44"/>
      <c r="K50" s="44"/>
      <c r="L50" s="44"/>
      <c r="M50" s="60"/>
      <c r="N50" s="49"/>
      <c r="O50" s="45"/>
      <c r="P50" s="45"/>
      <c r="Q50" s="44"/>
    </row>
    <row r="51" spans="1:17" x14ac:dyDescent="0.45">
      <c r="A51" s="44"/>
      <c r="B51" s="44"/>
      <c r="C51" s="45"/>
      <c r="D51" s="44"/>
      <c r="E51" s="44"/>
      <c r="F51" s="44"/>
      <c r="G51" s="45"/>
      <c r="H51" s="44"/>
      <c r="I51" s="44"/>
      <c r="J51" s="44"/>
      <c r="K51" s="44"/>
      <c r="L51" s="44"/>
      <c r="M51" s="60"/>
      <c r="N51" s="49"/>
      <c r="O51" s="45"/>
      <c r="P51" s="45"/>
      <c r="Q51" s="44"/>
    </row>
    <row r="52" spans="1:17" x14ac:dyDescent="0.45">
      <c r="A52" s="44"/>
      <c r="B52" s="44"/>
      <c r="C52" s="45"/>
      <c r="D52" s="44"/>
      <c r="E52" s="44"/>
      <c r="F52" s="44"/>
      <c r="G52" s="45"/>
      <c r="H52" s="44"/>
      <c r="I52" s="44"/>
      <c r="J52" s="44"/>
      <c r="K52" s="44"/>
      <c r="L52" s="44"/>
      <c r="M52" s="60"/>
      <c r="N52" s="49"/>
      <c r="O52" s="45"/>
      <c r="P52" s="45"/>
      <c r="Q52" s="44"/>
    </row>
    <row r="53" spans="1:17" x14ac:dyDescent="0.45">
      <c r="A53" s="44"/>
      <c r="B53" s="44"/>
      <c r="C53" s="45"/>
      <c r="D53" s="44"/>
      <c r="E53" s="44"/>
      <c r="F53" s="44"/>
      <c r="G53" s="45"/>
      <c r="H53" s="44"/>
      <c r="I53" s="44"/>
      <c r="J53" s="44"/>
      <c r="K53" s="44"/>
      <c r="L53" s="44"/>
      <c r="M53" s="60"/>
      <c r="N53" s="49"/>
      <c r="O53" s="45"/>
      <c r="P53" s="45"/>
      <c r="Q53" s="44"/>
    </row>
    <row r="54" spans="1:17" x14ac:dyDescent="0.45">
      <c r="A54" s="44"/>
      <c r="B54" s="44"/>
      <c r="C54" s="45"/>
      <c r="D54" s="44"/>
      <c r="E54" s="44"/>
      <c r="F54" s="44"/>
      <c r="G54" s="45"/>
      <c r="H54" s="44"/>
      <c r="I54" s="44"/>
      <c r="J54" s="44"/>
      <c r="K54" s="44"/>
      <c r="L54" s="44"/>
      <c r="M54" s="60"/>
      <c r="N54" s="49"/>
      <c r="O54" s="45"/>
      <c r="P54" s="45"/>
      <c r="Q54" s="44"/>
    </row>
    <row r="55" spans="1:17" x14ac:dyDescent="0.45">
      <c r="A55" s="44"/>
      <c r="B55" s="44"/>
      <c r="C55" s="45"/>
      <c r="D55" s="44"/>
      <c r="E55" s="44"/>
      <c r="F55" s="44"/>
      <c r="G55" s="45"/>
      <c r="H55" s="44"/>
      <c r="I55" s="44"/>
      <c r="J55" s="44"/>
      <c r="K55" s="44"/>
      <c r="L55" s="44"/>
      <c r="M55" s="60"/>
      <c r="N55" s="49"/>
      <c r="O55" s="45"/>
      <c r="P55" s="45"/>
      <c r="Q55" s="44"/>
    </row>
    <row r="56" spans="1:17" x14ac:dyDescent="0.45">
      <c r="A56" s="44"/>
      <c r="B56" s="44"/>
      <c r="C56" s="45"/>
      <c r="D56" s="44"/>
      <c r="E56" s="44"/>
      <c r="F56" s="44"/>
      <c r="G56" s="45"/>
      <c r="H56" s="44"/>
      <c r="I56" s="44"/>
      <c r="J56" s="44"/>
      <c r="K56" s="44"/>
      <c r="L56" s="44"/>
      <c r="M56" s="60"/>
      <c r="N56" s="49"/>
      <c r="O56" s="45"/>
      <c r="P56" s="45"/>
      <c r="Q56" s="44"/>
    </row>
    <row r="57" spans="1:17" x14ac:dyDescent="0.45">
      <c r="A57" s="44"/>
      <c r="B57" s="44"/>
      <c r="C57" s="45"/>
      <c r="D57" s="44"/>
      <c r="E57" s="44"/>
      <c r="F57" s="44"/>
      <c r="G57" s="45"/>
      <c r="H57" s="44"/>
      <c r="I57" s="44"/>
      <c r="J57" s="44"/>
      <c r="K57" s="44"/>
      <c r="L57" s="44"/>
      <c r="M57" s="60"/>
      <c r="N57" s="49"/>
      <c r="O57" s="45"/>
      <c r="P57" s="45"/>
      <c r="Q57" s="44"/>
    </row>
    <row r="58" spans="1:17" x14ac:dyDescent="0.45">
      <c r="A58" s="44"/>
      <c r="B58" s="44"/>
      <c r="C58" s="45"/>
      <c r="D58" s="44"/>
      <c r="E58" s="44"/>
      <c r="F58" s="44"/>
      <c r="G58" s="45"/>
      <c r="H58" s="44"/>
      <c r="I58" s="44"/>
      <c r="J58" s="44"/>
      <c r="K58" s="44"/>
      <c r="L58" s="44"/>
      <c r="M58" s="60"/>
      <c r="N58" s="49"/>
      <c r="O58" s="45"/>
      <c r="P58" s="45"/>
      <c r="Q58" s="44"/>
    </row>
    <row r="59" spans="1:17" x14ac:dyDescent="0.45">
      <c r="A59" s="44"/>
      <c r="B59" s="44"/>
      <c r="C59" s="45"/>
      <c r="D59" s="44"/>
      <c r="E59" s="44"/>
      <c r="F59" s="44"/>
      <c r="G59" s="45"/>
      <c r="H59" s="44"/>
      <c r="I59" s="44"/>
      <c r="J59" s="44"/>
      <c r="K59" s="44"/>
      <c r="L59" s="44"/>
      <c r="M59" s="60"/>
      <c r="N59" s="49"/>
      <c r="O59" s="45"/>
      <c r="P59" s="45"/>
      <c r="Q59" s="44"/>
    </row>
    <row r="60" spans="1:17" x14ac:dyDescent="0.45">
      <c r="A60" s="44"/>
      <c r="B60" s="44"/>
      <c r="C60" s="45"/>
      <c r="D60" s="44"/>
      <c r="E60" s="44"/>
      <c r="F60" s="44"/>
      <c r="G60" s="45"/>
      <c r="H60" s="44"/>
      <c r="I60" s="44"/>
      <c r="J60" s="44"/>
      <c r="K60" s="44"/>
      <c r="L60" s="44"/>
      <c r="M60" s="60"/>
      <c r="N60" s="49"/>
      <c r="O60" s="45"/>
      <c r="P60" s="45"/>
      <c r="Q60" s="44"/>
    </row>
    <row r="61" spans="1:17" x14ac:dyDescent="0.45">
      <c r="A61" s="44"/>
      <c r="B61" s="44"/>
      <c r="C61" s="45"/>
      <c r="D61" s="44"/>
      <c r="E61" s="44"/>
      <c r="F61" s="44"/>
      <c r="G61" s="45"/>
      <c r="H61" s="44"/>
      <c r="I61" s="44"/>
      <c r="J61" s="44"/>
      <c r="K61" s="44"/>
      <c r="L61" s="44"/>
      <c r="M61" s="60"/>
      <c r="N61" s="49"/>
      <c r="O61" s="45"/>
      <c r="P61" s="45"/>
      <c r="Q61" s="44"/>
    </row>
    <row r="62" spans="1:17" x14ac:dyDescent="0.45">
      <c r="A62" s="44"/>
      <c r="B62" s="44"/>
      <c r="C62" s="45"/>
      <c r="D62" s="44"/>
      <c r="E62" s="44"/>
      <c r="F62" s="44"/>
      <c r="G62" s="45"/>
      <c r="H62" s="44"/>
      <c r="I62" s="44"/>
      <c r="J62" s="44"/>
      <c r="K62" s="44"/>
      <c r="L62" s="44"/>
      <c r="M62" s="60"/>
      <c r="N62" s="49"/>
      <c r="O62" s="45"/>
      <c r="P62" s="45"/>
      <c r="Q62" s="44"/>
    </row>
    <row r="63" spans="1:17" x14ac:dyDescent="0.45">
      <c r="A63" s="44"/>
      <c r="B63" s="44"/>
      <c r="C63" s="45"/>
      <c r="D63" s="44"/>
      <c r="E63" s="44"/>
      <c r="F63" s="44"/>
      <c r="G63" s="45"/>
      <c r="H63" s="44"/>
      <c r="I63" s="44"/>
      <c r="J63" s="44"/>
      <c r="K63" s="44"/>
      <c r="L63" s="44"/>
      <c r="M63" s="60"/>
      <c r="N63" s="49"/>
      <c r="O63" s="45"/>
      <c r="P63" s="45"/>
      <c r="Q63" s="44"/>
    </row>
    <row r="64" spans="1:17" x14ac:dyDescent="0.45">
      <c r="A64" s="44"/>
      <c r="B64" s="44"/>
      <c r="C64" s="45"/>
      <c r="D64" s="44"/>
      <c r="E64" s="44"/>
      <c r="F64" s="44"/>
      <c r="G64" s="45"/>
      <c r="H64" s="44"/>
      <c r="I64" s="44"/>
      <c r="J64" s="44"/>
      <c r="K64" s="44"/>
      <c r="L64" s="44"/>
      <c r="M64" s="60"/>
      <c r="N64" s="49"/>
      <c r="O64" s="45"/>
      <c r="P64" s="45"/>
      <c r="Q64" s="44"/>
    </row>
    <row r="65" spans="1:17" x14ac:dyDescent="0.45">
      <c r="A65" s="44"/>
      <c r="B65" s="44"/>
      <c r="C65" s="45"/>
      <c r="D65" s="44"/>
      <c r="E65" s="44"/>
      <c r="F65" s="44"/>
      <c r="G65" s="45"/>
      <c r="H65" s="44"/>
      <c r="I65" s="44"/>
      <c r="J65" s="44"/>
      <c r="K65" s="44"/>
      <c r="L65" s="44"/>
      <c r="M65" s="60"/>
      <c r="N65" s="49"/>
      <c r="O65" s="45"/>
      <c r="P65" s="45"/>
      <c r="Q65" s="44"/>
    </row>
    <row r="66" spans="1:17" x14ac:dyDescent="0.45">
      <c r="A66" s="44"/>
      <c r="B66" s="44"/>
      <c r="C66" s="45"/>
      <c r="D66" s="44"/>
      <c r="E66" s="44"/>
      <c r="F66" s="44"/>
      <c r="G66" s="45"/>
      <c r="H66" s="44"/>
      <c r="I66" s="44"/>
      <c r="J66" s="44"/>
      <c r="K66" s="44"/>
      <c r="L66" s="44"/>
      <c r="M66" s="60"/>
      <c r="N66" s="49"/>
      <c r="O66" s="45"/>
      <c r="P66" s="45"/>
      <c r="Q66" s="44"/>
    </row>
    <row r="67" spans="1:17" x14ac:dyDescent="0.45">
      <c r="A67" s="44"/>
      <c r="B67" s="44"/>
      <c r="C67" s="45"/>
      <c r="D67" s="44"/>
      <c r="E67" s="44"/>
      <c r="F67" s="44"/>
      <c r="G67" s="45"/>
      <c r="H67" s="44"/>
      <c r="I67" s="44"/>
      <c r="J67" s="44"/>
      <c r="K67" s="44"/>
      <c r="L67" s="44"/>
      <c r="M67" s="60"/>
      <c r="N67" s="49"/>
      <c r="O67" s="45"/>
      <c r="P67" s="45"/>
      <c r="Q67" s="44"/>
    </row>
    <row r="68" spans="1:17" x14ac:dyDescent="0.45">
      <c r="A68" s="44"/>
      <c r="B68" s="44"/>
      <c r="C68" s="45"/>
      <c r="D68" s="44"/>
      <c r="E68" s="44"/>
      <c r="F68" s="44"/>
      <c r="G68" s="45"/>
      <c r="H68" s="44"/>
      <c r="I68" s="44"/>
      <c r="J68" s="44"/>
      <c r="K68" s="44"/>
      <c r="L68" s="44"/>
      <c r="M68" s="60"/>
      <c r="N68" s="49"/>
      <c r="O68" s="45"/>
      <c r="P68" s="45"/>
      <c r="Q68" s="44"/>
    </row>
    <row r="69" spans="1:17" x14ac:dyDescent="0.45">
      <c r="A69" s="44"/>
      <c r="B69" s="44"/>
      <c r="C69" s="45"/>
      <c r="D69" s="44"/>
      <c r="E69" s="44"/>
      <c r="F69" s="44"/>
      <c r="G69" s="45"/>
      <c r="H69" s="44"/>
      <c r="I69" s="44"/>
      <c r="J69" s="44"/>
      <c r="K69" s="44"/>
      <c r="L69" s="44"/>
      <c r="M69" s="60"/>
      <c r="N69" s="49"/>
      <c r="O69" s="45"/>
      <c r="P69" s="45"/>
      <c r="Q69" s="44"/>
    </row>
    <row r="70" spans="1:17" x14ac:dyDescent="0.45">
      <c r="A70" s="44"/>
      <c r="B70" s="44"/>
      <c r="C70" s="45"/>
      <c r="D70" s="44"/>
      <c r="E70" s="44"/>
      <c r="F70" s="44"/>
      <c r="G70" s="45"/>
      <c r="H70" s="44"/>
      <c r="I70" s="44"/>
      <c r="J70" s="44"/>
      <c r="K70" s="44"/>
      <c r="L70" s="44"/>
      <c r="M70" s="60"/>
      <c r="N70" s="49"/>
      <c r="O70" s="45"/>
      <c r="P70" s="45"/>
      <c r="Q70" s="44"/>
    </row>
    <row r="71" spans="1:17" x14ac:dyDescent="0.45">
      <c r="A71" s="44"/>
      <c r="B71" s="44"/>
      <c r="C71" s="45"/>
      <c r="D71" s="44"/>
      <c r="E71" s="44"/>
      <c r="F71" s="44"/>
      <c r="G71" s="45"/>
      <c r="H71" s="44"/>
      <c r="I71" s="44"/>
      <c r="J71" s="44"/>
      <c r="K71" s="44"/>
      <c r="L71" s="44"/>
      <c r="M71" s="60"/>
      <c r="N71" s="49"/>
      <c r="O71" s="45"/>
      <c r="P71" s="45"/>
      <c r="Q71" s="44"/>
    </row>
    <row r="72" spans="1:17" x14ac:dyDescent="0.45">
      <c r="A72" s="44"/>
      <c r="B72" s="44"/>
      <c r="C72" s="45"/>
      <c r="D72" s="44"/>
      <c r="E72" s="44"/>
      <c r="F72" s="44"/>
      <c r="G72" s="45"/>
      <c r="H72" s="44"/>
      <c r="I72" s="44"/>
      <c r="J72" s="44"/>
      <c r="K72" s="44"/>
      <c r="L72" s="44"/>
      <c r="M72" s="60"/>
      <c r="N72" s="49"/>
      <c r="O72" s="45"/>
      <c r="P72" s="45"/>
      <c r="Q72" s="44"/>
    </row>
    <row r="73" spans="1:17" x14ac:dyDescent="0.45">
      <c r="A73" s="44"/>
      <c r="B73" s="44"/>
      <c r="C73" s="45"/>
      <c r="D73" s="44"/>
      <c r="E73" s="44"/>
      <c r="F73" s="44"/>
      <c r="G73" s="45"/>
      <c r="H73" s="44"/>
      <c r="I73" s="44"/>
      <c r="J73" s="44"/>
      <c r="K73" s="44"/>
      <c r="L73" s="44"/>
      <c r="M73" s="60"/>
      <c r="N73" s="49"/>
      <c r="O73" s="45"/>
      <c r="P73" s="45"/>
      <c r="Q73" s="44"/>
    </row>
  </sheetData>
  <mergeCells count="67">
    <mergeCell ref="C9:C10"/>
    <mergeCell ref="I9:L9"/>
    <mergeCell ref="Q9:Q10"/>
    <mergeCell ref="N26:N28"/>
    <mergeCell ref="P26:Q26"/>
    <mergeCell ref="D28:F28"/>
    <mergeCell ref="D9:D10"/>
    <mergeCell ref="J26:L26"/>
    <mergeCell ref="D27:F27"/>
    <mergeCell ref="D26:F26"/>
    <mergeCell ref="O25:Q25"/>
    <mergeCell ref="M9:P9"/>
    <mergeCell ref="A11:Q11"/>
    <mergeCell ref="C35:C36"/>
    <mergeCell ref="I25:L25"/>
    <mergeCell ref="D33:F33"/>
    <mergeCell ref="J33:L33"/>
    <mergeCell ref="J28:L28"/>
    <mergeCell ref="J35:L35"/>
    <mergeCell ref="J32:L32"/>
    <mergeCell ref="C25:F25"/>
    <mergeCell ref="N29:N36"/>
    <mergeCell ref="D35:F36"/>
    <mergeCell ref="D29:F29"/>
    <mergeCell ref="D30:F30"/>
    <mergeCell ref="M29:M36"/>
    <mergeCell ref="J30:L30"/>
    <mergeCell ref="M26:M28"/>
    <mergeCell ref="J27:L27"/>
    <mergeCell ref="J36:L36"/>
    <mergeCell ref="A31:A36"/>
    <mergeCell ref="B31:B36"/>
    <mergeCell ref="A26:A30"/>
    <mergeCell ref="B26:B30"/>
    <mergeCell ref="P35:Q35"/>
    <mergeCell ref="P31:Q31"/>
    <mergeCell ref="P27:Q27"/>
    <mergeCell ref="J31:L31"/>
    <mergeCell ref="H34:H36"/>
    <mergeCell ref="D34:F34"/>
    <mergeCell ref="H26:H33"/>
    <mergeCell ref="D31:F31"/>
    <mergeCell ref="J29:L29"/>
    <mergeCell ref="D32:F32"/>
    <mergeCell ref="G34:G36"/>
    <mergeCell ref="J34:L34"/>
    <mergeCell ref="G26:G33"/>
    <mergeCell ref="A16:Q16"/>
    <mergeCell ref="A17:Q17"/>
    <mergeCell ref="A1:Q1"/>
    <mergeCell ref="A5:H5"/>
    <mergeCell ref="M7:O7"/>
    <mergeCell ref="A3:Q3"/>
    <mergeCell ref="A9:A10"/>
    <mergeCell ref="P7:Q7"/>
    <mergeCell ref="E9:H9"/>
    <mergeCell ref="B9:B10"/>
    <mergeCell ref="P12:Q12"/>
    <mergeCell ref="A14:A15"/>
    <mergeCell ref="B14:B15"/>
    <mergeCell ref="C14:C15"/>
    <mergeCell ref="D14:D15"/>
    <mergeCell ref="E14:H14"/>
    <mergeCell ref="I14:L14"/>
    <mergeCell ref="M14:P14"/>
    <mergeCell ref="Q14:Q15"/>
    <mergeCell ref="M12:O12"/>
  </mergeCells>
  <phoneticPr fontId="9" type="noConversion"/>
  <pageMargins left="0.7" right="0.7" top="0.49" bottom="0.42" header="0.3" footer="0.3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2"/>
  <sheetViews>
    <sheetView view="pageBreakPreview" zoomScale="85" zoomScaleNormal="100" zoomScaleSheetLayoutView="85" workbookViewId="0">
      <selection activeCell="C12" sqref="C12"/>
    </sheetView>
  </sheetViews>
  <sheetFormatPr defaultRowHeight="14.25" x14ac:dyDescent="0.45"/>
  <cols>
    <col min="1" max="1" width="5.53125" customWidth="1"/>
    <col min="2" max="2" width="40.53125" customWidth="1"/>
    <col min="3" max="3" width="9.46484375" style="2" customWidth="1"/>
    <col min="5" max="5" width="9.73046875" customWidth="1"/>
    <col min="6" max="6" width="13.53125" customWidth="1"/>
    <col min="7" max="7" width="14.265625" style="6" customWidth="1"/>
    <col min="8" max="8" width="14.796875" customWidth="1"/>
    <col min="9" max="9" width="10.46484375" customWidth="1"/>
    <col min="10" max="10" width="10.19921875" customWidth="1"/>
    <col min="11" max="11" width="9.265625" customWidth="1"/>
    <col min="12" max="12" width="9.53125" customWidth="1"/>
    <col min="13" max="13" width="10.19921875" customWidth="1"/>
    <col min="14" max="15" width="10.265625" style="6" customWidth="1"/>
    <col min="16" max="16" width="10.796875" customWidth="1"/>
    <col min="17" max="17" width="27.53125" customWidth="1"/>
  </cols>
  <sheetData>
    <row r="1" spans="1:17" ht="21" x14ac:dyDescent="0.65">
      <c r="A1" s="384" t="s">
        <v>91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</row>
    <row r="2" spans="1:17" ht="15.75" x14ac:dyDescent="0.5">
      <c r="A2" s="429" t="s">
        <v>78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</row>
    <row r="3" spans="1:17" ht="15.75" x14ac:dyDescent="0.5">
      <c r="A3" s="428" t="s">
        <v>70</v>
      </c>
      <c r="B3" s="428"/>
      <c r="C3" s="428"/>
      <c r="D3" s="428"/>
      <c r="E3" s="428"/>
      <c r="F3" s="428"/>
      <c r="G3" s="428"/>
      <c r="H3" s="428"/>
      <c r="I3" s="102"/>
      <c r="J3" s="102"/>
      <c r="K3" s="102"/>
      <c r="L3" s="102"/>
      <c r="M3" s="23"/>
      <c r="N3" s="22"/>
      <c r="O3" s="22"/>
      <c r="P3" s="23"/>
      <c r="Q3" s="23"/>
    </row>
    <row r="4" spans="1:17" ht="15.75" x14ac:dyDescent="0.5">
      <c r="A4" s="23"/>
      <c r="B4" s="23"/>
      <c r="C4" s="23"/>
      <c r="D4" s="23"/>
      <c r="E4" s="23"/>
      <c r="F4" s="23"/>
      <c r="G4" s="26"/>
      <c r="H4" s="25"/>
      <c r="I4" s="25"/>
      <c r="J4" s="25"/>
      <c r="K4" s="25"/>
      <c r="L4" s="25"/>
      <c r="M4" s="25"/>
      <c r="N4" s="26"/>
      <c r="O4" s="22"/>
      <c r="P4" s="23"/>
      <c r="Q4" s="23"/>
    </row>
    <row r="5" spans="1:17" ht="15.75" x14ac:dyDescent="0.5">
      <c r="A5" s="428" t="s">
        <v>110</v>
      </c>
      <c r="B5" s="428"/>
      <c r="C5" s="428"/>
      <c r="D5" s="428"/>
      <c r="E5" s="428"/>
      <c r="F5" s="103"/>
      <c r="G5" s="525"/>
      <c r="H5" s="525"/>
      <c r="I5" s="104"/>
      <c r="J5" s="104"/>
      <c r="K5" s="104"/>
      <c r="L5" s="104"/>
      <c r="M5" s="478"/>
      <c r="N5" s="478"/>
      <c r="O5" s="478"/>
      <c r="P5" s="428" t="s">
        <v>171</v>
      </c>
      <c r="Q5" s="428"/>
    </row>
    <row r="6" spans="1:17" ht="15.75" x14ac:dyDescent="0.5">
      <c r="A6" s="21"/>
      <c r="B6" s="21"/>
      <c r="C6" s="21"/>
      <c r="D6" s="21"/>
      <c r="E6" s="21"/>
      <c r="F6" s="105"/>
      <c r="G6" s="27"/>
      <c r="H6" s="106"/>
      <c r="I6" s="106"/>
      <c r="J6" s="106"/>
      <c r="K6" s="106"/>
      <c r="L6" s="106"/>
      <c r="M6" s="106"/>
      <c r="N6" s="38"/>
      <c r="O6" s="38"/>
      <c r="P6" s="107"/>
      <c r="Q6" s="29"/>
    </row>
    <row r="7" spans="1:17" s="1" customFormat="1" ht="15.75" x14ac:dyDescent="0.5">
      <c r="A7" s="468" t="s">
        <v>0</v>
      </c>
      <c r="B7" s="468" t="s">
        <v>1</v>
      </c>
      <c r="C7" s="468" t="s">
        <v>2</v>
      </c>
      <c r="D7" s="469" t="s">
        <v>3</v>
      </c>
      <c r="E7" s="524" t="s">
        <v>52</v>
      </c>
      <c r="F7" s="471"/>
      <c r="G7" s="471"/>
      <c r="H7" s="517"/>
      <c r="I7" s="473" t="s">
        <v>53</v>
      </c>
      <c r="J7" s="474"/>
      <c r="K7" s="474"/>
      <c r="L7" s="474"/>
      <c r="M7" s="470" t="s">
        <v>98</v>
      </c>
      <c r="N7" s="471"/>
      <c r="O7" s="471"/>
      <c r="P7" s="517"/>
      <c r="Q7" s="476" t="s">
        <v>95</v>
      </c>
    </row>
    <row r="8" spans="1:17" s="1" customFormat="1" ht="52.5" customHeight="1" x14ac:dyDescent="0.4">
      <c r="A8" s="468"/>
      <c r="B8" s="468"/>
      <c r="C8" s="468"/>
      <c r="D8" s="469"/>
      <c r="E8" s="108" t="s">
        <v>4</v>
      </c>
      <c r="F8" s="109" t="s">
        <v>5</v>
      </c>
      <c r="G8" s="110" t="s">
        <v>54</v>
      </c>
      <c r="H8" s="200" t="s">
        <v>6</v>
      </c>
      <c r="I8" s="201" t="s">
        <v>47</v>
      </c>
      <c r="J8" s="113" t="s">
        <v>48</v>
      </c>
      <c r="K8" s="113" t="s">
        <v>49</v>
      </c>
      <c r="L8" s="202" t="s">
        <v>50</v>
      </c>
      <c r="M8" s="203" t="s">
        <v>7</v>
      </c>
      <c r="N8" s="52" t="s">
        <v>8</v>
      </c>
      <c r="O8" s="52" t="s">
        <v>9</v>
      </c>
      <c r="P8" s="204" t="s">
        <v>10</v>
      </c>
      <c r="Q8" s="477"/>
    </row>
    <row r="9" spans="1:17" s="1" customFormat="1" ht="21" customHeight="1" x14ac:dyDescent="0.5">
      <c r="A9" s="479" t="s">
        <v>79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481"/>
    </row>
    <row r="10" spans="1:17" s="7" customFormat="1" ht="25.05" customHeight="1" x14ac:dyDescent="0.5">
      <c r="A10" s="521" t="s">
        <v>72</v>
      </c>
      <c r="B10" s="522"/>
      <c r="C10" s="522"/>
      <c r="D10" s="522"/>
      <c r="E10" s="522"/>
      <c r="F10" s="522"/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3"/>
    </row>
    <row r="11" spans="1:17" ht="35.25" customHeight="1" x14ac:dyDescent="0.5">
      <c r="A11" s="30"/>
      <c r="B11" s="144"/>
      <c r="C11" s="149"/>
      <c r="D11" s="205"/>
      <c r="E11" s="206"/>
      <c r="F11" s="207"/>
      <c r="G11" s="208"/>
      <c r="H11" s="209"/>
      <c r="I11" s="210"/>
      <c r="J11" s="31"/>
      <c r="K11" s="31"/>
      <c r="L11" s="209"/>
      <c r="M11" s="211"/>
      <c r="N11" s="40"/>
      <c r="O11" s="40"/>
      <c r="P11" s="208"/>
      <c r="Q11" s="212"/>
    </row>
    <row r="12" spans="1:17" ht="25.05" customHeight="1" x14ac:dyDescent="0.5">
      <c r="A12" s="213"/>
      <c r="B12" s="214"/>
      <c r="C12" s="116"/>
      <c r="D12" s="215"/>
      <c r="E12" s="216"/>
      <c r="F12" s="117"/>
      <c r="G12" s="208"/>
      <c r="H12" s="209"/>
      <c r="I12" s="117"/>
      <c r="J12" s="217"/>
      <c r="K12" s="217"/>
      <c r="L12" s="218"/>
      <c r="M12" s="118"/>
      <c r="N12" s="118"/>
      <c r="O12" s="118"/>
      <c r="P12" s="219"/>
      <c r="Q12" s="220"/>
    </row>
    <row r="13" spans="1:17" ht="25.05" customHeight="1" x14ac:dyDescent="0.5">
      <c r="A13" s="512" t="s">
        <v>86</v>
      </c>
      <c r="B13" s="513"/>
      <c r="C13" s="149"/>
      <c r="D13" s="205"/>
      <c r="E13" s="206"/>
      <c r="F13" s="31"/>
      <c r="G13" s="208"/>
      <c r="H13" s="209"/>
      <c r="I13" s="210"/>
      <c r="J13" s="31"/>
      <c r="K13" s="117"/>
      <c r="L13" s="221"/>
      <c r="M13" s="222"/>
      <c r="N13" s="118"/>
      <c r="O13" s="118"/>
      <c r="P13" s="219"/>
      <c r="Q13" s="220"/>
    </row>
    <row r="14" spans="1:17" ht="25.05" customHeight="1" x14ac:dyDescent="0.5">
      <c r="A14" s="457" t="s">
        <v>168</v>
      </c>
      <c r="B14" s="458"/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9"/>
    </row>
    <row r="15" spans="1:17" ht="25.05" customHeight="1" x14ac:dyDescent="0.5">
      <c r="A15" s="514" t="s">
        <v>169</v>
      </c>
      <c r="B15" s="515"/>
      <c r="C15" s="515"/>
      <c r="D15" s="515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6"/>
    </row>
    <row r="16" spans="1:17" ht="25.05" customHeight="1" x14ac:dyDescent="0.5">
      <c r="A16" s="223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</row>
    <row r="17" spans="1:17" ht="16.149999999999999" thickBot="1" x14ac:dyDescent="0.55000000000000004">
      <c r="A17" s="25"/>
      <c r="B17" s="25"/>
      <c r="C17" s="26"/>
      <c r="D17" s="25"/>
      <c r="E17" s="25"/>
      <c r="F17" s="25"/>
      <c r="G17" s="26"/>
      <c r="H17" s="25"/>
      <c r="I17" s="25"/>
      <c r="J17" s="25"/>
      <c r="K17" s="25"/>
      <c r="L17" s="25"/>
      <c r="M17" s="25"/>
      <c r="N17" s="26"/>
      <c r="O17" s="26"/>
      <c r="P17" s="25"/>
      <c r="Q17" s="25"/>
    </row>
    <row r="18" spans="1:17" ht="16.149999999999999" thickBot="1" x14ac:dyDescent="0.55000000000000004">
      <c r="A18" s="153" t="s">
        <v>11</v>
      </c>
      <c r="B18" s="154" t="s">
        <v>12</v>
      </c>
      <c r="C18" s="507" t="s">
        <v>13</v>
      </c>
      <c r="D18" s="508"/>
      <c r="E18" s="508"/>
      <c r="F18" s="509"/>
      <c r="G18" s="224" t="s">
        <v>11</v>
      </c>
      <c r="H18" s="156" t="s">
        <v>12</v>
      </c>
      <c r="I18" s="518" t="s">
        <v>13</v>
      </c>
      <c r="J18" s="519"/>
      <c r="K18" s="519"/>
      <c r="L18" s="520"/>
      <c r="M18" s="153" t="s">
        <v>11</v>
      </c>
      <c r="N18" s="225" t="s">
        <v>12</v>
      </c>
      <c r="O18" s="518" t="s">
        <v>13</v>
      </c>
      <c r="P18" s="519"/>
      <c r="Q18" s="520"/>
    </row>
    <row r="19" spans="1:17" ht="20.25" customHeight="1" x14ac:dyDescent="0.5">
      <c r="A19" s="460">
        <v>1</v>
      </c>
      <c r="B19" s="446" t="s">
        <v>14</v>
      </c>
      <c r="C19" s="157">
        <v>1.1000000000000001</v>
      </c>
      <c r="D19" s="441" t="s">
        <v>15</v>
      </c>
      <c r="E19" s="442"/>
      <c r="F19" s="442"/>
      <c r="G19" s="430">
        <v>3</v>
      </c>
      <c r="H19" s="446" t="s">
        <v>16</v>
      </c>
      <c r="I19" s="158">
        <v>3.1</v>
      </c>
      <c r="J19" s="401" t="s">
        <v>17</v>
      </c>
      <c r="K19" s="402"/>
      <c r="L19" s="403"/>
      <c r="M19" s="510"/>
      <c r="N19" s="491"/>
      <c r="O19" s="195">
        <v>4.4000000000000004</v>
      </c>
      <c r="P19" s="447" t="s">
        <v>18</v>
      </c>
      <c r="Q19" s="448"/>
    </row>
    <row r="20" spans="1:17" ht="15.75" x14ac:dyDescent="0.5">
      <c r="A20" s="461"/>
      <c r="B20" s="439"/>
      <c r="C20" s="159">
        <v>1.2</v>
      </c>
      <c r="D20" s="422" t="s">
        <v>19</v>
      </c>
      <c r="E20" s="423"/>
      <c r="F20" s="423"/>
      <c r="G20" s="431"/>
      <c r="H20" s="439"/>
      <c r="I20" s="160">
        <v>3.2</v>
      </c>
      <c r="J20" s="161" t="s">
        <v>20</v>
      </c>
      <c r="K20" s="162"/>
      <c r="L20" s="163"/>
      <c r="M20" s="510"/>
      <c r="N20" s="491"/>
      <c r="O20" s="196">
        <v>4.5</v>
      </c>
      <c r="P20" s="407" t="s">
        <v>21</v>
      </c>
      <c r="Q20" s="409"/>
    </row>
    <row r="21" spans="1:17" ht="15.75" x14ac:dyDescent="0.5">
      <c r="A21" s="461"/>
      <c r="B21" s="439"/>
      <c r="C21" s="159">
        <v>1.3</v>
      </c>
      <c r="D21" s="422" t="s">
        <v>22</v>
      </c>
      <c r="E21" s="423"/>
      <c r="F21" s="423"/>
      <c r="G21" s="431"/>
      <c r="H21" s="439"/>
      <c r="I21" s="160">
        <v>3.3</v>
      </c>
      <c r="J21" s="419" t="s">
        <v>23</v>
      </c>
      <c r="K21" s="420"/>
      <c r="L21" s="421"/>
      <c r="M21" s="511"/>
      <c r="N21" s="503"/>
      <c r="O21" s="196">
        <v>4.5999999999999996</v>
      </c>
      <c r="P21" s="164" t="s">
        <v>24</v>
      </c>
      <c r="Q21" s="165"/>
    </row>
    <row r="22" spans="1:17" ht="15.75" x14ac:dyDescent="0.5">
      <c r="A22" s="461"/>
      <c r="B22" s="439"/>
      <c r="C22" s="159">
        <v>1.4</v>
      </c>
      <c r="D22" s="422" t="s">
        <v>25</v>
      </c>
      <c r="E22" s="423"/>
      <c r="F22" s="423"/>
      <c r="G22" s="431"/>
      <c r="H22" s="439"/>
      <c r="I22" s="160">
        <v>3.4</v>
      </c>
      <c r="J22" s="419" t="s">
        <v>26</v>
      </c>
      <c r="K22" s="420"/>
      <c r="L22" s="421"/>
      <c r="M22" s="483">
        <v>5</v>
      </c>
      <c r="N22" s="490" t="s">
        <v>27</v>
      </c>
      <c r="O22" s="196">
        <v>5.0999999999999996</v>
      </c>
      <c r="P22" s="164" t="s">
        <v>28</v>
      </c>
      <c r="Q22" s="165"/>
    </row>
    <row r="23" spans="1:17" ht="15.75" x14ac:dyDescent="0.5">
      <c r="A23" s="461"/>
      <c r="B23" s="439"/>
      <c r="C23" s="159">
        <v>1.5</v>
      </c>
      <c r="D23" s="422" t="s">
        <v>24</v>
      </c>
      <c r="E23" s="423"/>
      <c r="F23" s="423"/>
      <c r="G23" s="431"/>
      <c r="H23" s="439"/>
      <c r="I23" s="160">
        <v>3.5</v>
      </c>
      <c r="J23" s="419" t="s">
        <v>29</v>
      </c>
      <c r="K23" s="420"/>
      <c r="L23" s="421"/>
      <c r="M23" s="484"/>
      <c r="N23" s="491"/>
      <c r="O23" s="196">
        <v>5.2</v>
      </c>
      <c r="P23" s="164" t="s">
        <v>30</v>
      </c>
      <c r="Q23" s="165"/>
    </row>
    <row r="24" spans="1:17" ht="15" customHeight="1" x14ac:dyDescent="0.5">
      <c r="A24" s="461">
        <v>2</v>
      </c>
      <c r="B24" s="439" t="s">
        <v>31</v>
      </c>
      <c r="C24" s="159">
        <v>2.1</v>
      </c>
      <c r="D24" s="422" t="s">
        <v>32</v>
      </c>
      <c r="E24" s="423"/>
      <c r="F24" s="423"/>
      <c r="G24" s="431"/>
      <c r="H24" s="439"/>
      <c r="I24" s="160">
        <v>3.6</v>
      </c>
      <c r="J24" s="419" t="s">
        <v>33</v>
      </c>
      <c r="K24" s="420"/>
      <c r="L24" s="421"/>
      <c r="M24" s="484"/>
      <c r="N24" s="491"/>
      <c r="O24" s="196">
        <v>5.3</v>
      </c>
      <c r="P24" s="422" t="s">
        <v>34</v>
      </c>
      <c r="Q24" s="424"/>
    </row>
    <row r="25" spans="1:17" ht="15.75" x14ac:dyDescent="0.5">
      <c r="A25" s="461"/>
      <c r="B25" s="439"/>
      <c r="C25" s="159">
        <v>2.2000000000000002</v>
      </c>
      <c r="D25" s="422" t="s">
        <v>35</v>
      </c>
      <c r="E25" s="423"/>
      <c r="F25" s="423"/>
      <c r="G25" s="431"/>
      <c r="H25" s="439"/>
      <c r="I25" s="160">
        <v>3.7</v>
      </c>
      <c r="J25" s="416" t="s">
        <v>35</v>
      </c>
      <c r="K25" s="417"/>
      <c r="L25" s="418"/>
      <c r="M25" s="484"/>
      <c r="N25" s="491"/>
      <c r="O25" s="196">
        <v>5.4</v>
      </c>
      <c r="P25" s="164" t="s">
        <v>36</v>
      </c>
      <c r="Q25" s="165"/>
    </row>
    <row r="26" spans="1:17" ht="15.75" x14ac:dyDescent="0.5">
      <c r="A26" s="461"/>
      <c r="B26" s="439"/>
      <c r="C26" s="159">
        <v>2.2999999999999998</v>
      </c>
      <c r="D26" s="422" t="s">
        <v>37</v>
      </c>
      <c r="E26" s="423"/>
      <c r="F26" s="423"/>
      <c r="G26" s="432"/>
      <c r="H26" s="439"/>
      <c r="I26" s="160">
        <v>3.8</v>
      </c>
      <c r="J26" s="419" t="s">
        <v>24</v>
      </c>
      <c r="K26" s="420"/>
      <c r="L26" s="421"/>
      <c r="M26" s="484"/>
      <c r="N26" s="491"/>
      <c r="O26" s="196">
        <v>5.5</v>
      </c>
      <c r="P26" s="164" t="s">
        <v>38</v>
      </c>
      <c r="Q26" s="165"/>
    </row>
    <row r="27" spans="1:17" ht="25.5" customHeight="1" x14ac:dyDescent="0.5">
      <c r="A27" s="461"/>
      <c r="B27" s="439"/>
      <c r="C27" s="159">
        <v>2.4</v>
      </c>
      <c r="D27" s="422" t="s">
        <v>39</v>
      </c>
      <c r="E27" s="423"/>
      <c r="F27" s="424"/>
      <c r="G27" s="425">
        <v>4</v>
      </c>
      <c r="H27" s="449" t="s">
        <v>40</v>
      </c>
      <c r="I27" s="166">
        <v>4.0999999999999996</v>
      </c>
      <c r="J27" s="407" t="s">
        <v>41</v>
      </c>
      <c r="K27" s="408"/>
      <c r="L27" s="409"/>
      <c r="M27" s="484"/>
      <c r="N27" s="491"/>
      <c r="O27" s="196">
        <v>5.6</v>
      </c>
      <c r="P27" s="164" t="s">
        <v>42</v>
      </c>
      <c r="Q27" s="165"/>
    </row>
    <row r="28" spans="1:17" ht="15.75" x14ac:dyDescent="0.5">
      <c r="A28" s="461"/>
      <c r="B28" s="439"/>
      <c r="C28" s="399">
        <v>2.5</v>
      </c>
      <c r="D28" s="410" t="s">
        <v>43</v>
      </c>
      <c r="E28" s="411"/>
      <c r="F28" s="412"/>
      <c r="G28" s="426"/>
      <c r="H28" s="445"/>
      <c r="I28" s="166">
        <v>4.2</v>
      </c>
      <c r="J28" s="422" t="s">
        <v>44</v>
      </c>
      <c r="K28" s="423"/>
      <c r="L28" s="424"/>
      <c r="M28" s="484"/>
      <c r="N28" s="491"/>
      <c r="O28" s="196">
        <v>5.7</v>
      </c>
      <c r="P28" s="407" t="s">
        <v>45</v>
      </c>
      <c r="Q28" s="409"/>
    </row>
    <row r="29" spans="1:17" ht="18.75" customHeight="1" thickBot="1" x14ac:dyDescent="0.55000000000000004">
      <c r="A29" s="465"/>
      <c r="B29" s="440"/>
      <c r="C29" s="400"/>
      <c r="D29" s="413"/>
      <c r="E29" s="414"/>
      <c r="F29" s="415"/>
      <c r="G29" s="427"/>
      <c r="H29" s="450"/>
      <c r="I29" s="168">
        <v>4.3</v>
      </c>
      <c r="J29" s="404" t="s">
        <v>46</v>
      </c>
      <c r="K29" s="405"/>
      <c r="L29" s="406"/>
      <c r="M29" s="485"/>
      <c r="N29" s="492"/>
      <c r="O29" s="198">
        <v>5.8</v>
      </c>
      <c r="P29" s="169" t="s">
        <v>24</v>
      </c>
      <c r="Q29" s="170"/>
    </row>
    <row r="30" spans="1:17" ht="15.75" x14ac:dyDescent="0.5">
      <c r="A30" s="171" t="s">
        <v>69</v>
      </c>
      <c r="B30" s="33"/>
      <c r="C30" s="33"/>
      <c r="D30" s="33"/>
      <c r="E30" s="172"/>
      <c r="F30" s="25"/>
      <c r="G30" s="26"/>
      <c r="H30" s="25"/>
      <c r="I30" s="25"/>
      <c r="J30" s="25"/>
      <c r="K30" s="25"/>
      <c r="L30" s="25"/>
      <c r="M30" s="25"/>
      <c r="N30" s="26"/>
      <c r="O30" s="26"/>
      <c r="P30" s="25"/>
      <c r="Q30" s="25"/>
    </row>
    <row r="31" spans="1:17" ht="15.75" x14ac:dyDescent="0.5">
      <c r="A31" s="173" t="s">
        <v>130</v>
      </c>
      <c r="B31" s="33"/>
      <c r="C31" s="33"/>
      <c r="D31" s="33"/>
      <c r="E31" s="172"/>
      <c r="F31" s="25"/>
      <c r="G31" s="26"/>
      <c r="H31" s="25"/>
      <c r="I31" s="25"/>
      <c r="J31" s="25"/>
      <c r="K31" s="25"/>
      <c r="L31" s="25"/>
      <c r="M31" s="25"/>
      <c r="N31" s="26"/>
      <c r="O31" s="26"/>
      <c r="P31" s="25"/>
      <c r="Q31" s="25"/>
    </row>
    <row r="32" spans="1:17" ht="15.75" x14ac:dyDescent="0.5">
      <c r="A32" s="173" t="s">
        <v>131</v>
      </c>
      <c r="B32" s="33"/>
      <c r="C32" s="33"/>
      <c r="D32" s="33"/>
      <c r="E32" s="25"/>
      <c r="F32" s="25"/>
      <c r="G32" s="26"/>
      <c r="H32" s="25"/>
      <c r="I32" s="25"/>
      <c r="J32" s="25"/>
      <c r="K32" s="25"/>
      <c r="L32" s="25"/>
      <c r="M32" s="25"/>
      <c r="N32" s="26"/>
      <c r="O32" s="26"/>
      <c r="P32" s="25"/>
      <c r="Q32" s="25"/>
    </row>
  </sheetData>
  <mergeCells count="60">
    <mergeCell ref="A19:A23"/>
    <mergeCell ref="D23:F23"/>
    <mergeCell ref="A1:Q1"/>
    <mergeCell ref="A3:H3"/>
    <mergeCell ref="A5:E5"/>
    <mergeCell ref="G5:H5"/>
    <mergeCell ref="M5:O5"/>
    <mergeCell ref="P5:Q5"/>
    <mergeCell ref="A2:Q2"/>
    <mergeCell ref="Q7:Q8"/>
    <mergeCell ref="O18:Q18"/>
    <mergeCell ref="J19:L19"/>
    <mergeCell ref="A7:A8"/>
    <mergeCell ref="B7:B8"/>
    <mergeCell ref="C7:C8"/>
    <mergeCell ref="A9:Q9"/>
    <mergeCell ref="A10:Q10"/>
    <mergeCell ref="P19:Q19"/>
    <mergeCell ref="D7:D8"/>
    <mergeCell ref="E7:H7"/>
    <mergeCell ref="I7:L7"/>
    <mergeCell ref="M7:P7"/>
    <mergeCell ref="G27:G29"/>
    <mergeCell ref="I18:L18"/>
    <mergeCell ref="D28:F29"/>
    <mergeCell ref="D19:F19"/>
    <mergeCell ref="G19:G26"/>
    <mergeCell ref="P20:Q20"/>
    <mergeCell ref="N22:N29"/>
    <mergeCell ref="J28:L28"/>
    <mergeCell ref="P28:Q28"/>
    <mergeCell ref="M19:M21"/>
    <mergeCell ref="A13:B13"/>
    <mergeCell ref="A15:Q15"/>
    <mergeCell ref="A14:Q14"/>
    <mergeCell ref="P24:Q24"/>
    <mergeCell ref="M22:M29"/>
    <mergeCell ref="J22:L22"/>
    <mergeCell ref="B19:B23"/>
    <mergeCell ref="J29:L29"/>
    <mergeCell ref="C18:F18"/>
    <mergeCell ref="D27:F27"/>
    <mergeCell ref="D26:F26"/>
    <mergeCell ref="J23:L23"/>
    <mergeCell ref="J24:L24"/>
    <mergeCell ref="A24:A29"/>
    <mergeCell ref="H27:H29"/>
    <mergeCell ref="H19:H26"/>
    <mergeCell ref="D22:F22"/>
    <mergeCell ref="D25:F25"/>
    <mergeCell ref="N19:N21"/>
    <mergeCell ref="D20:F20"/>
    <mergeCell ref="J25:L25"/>
    <mergeCell ref="J21:L21"/>
    <mergeCell ref="J26:L26"/>
    <mergeCell ref="B24:B29"/>
    <mergeCell ref="D24:F24"/>
    <mergeCell ref="D21:F21"/>
    <mergeCell ref="J27:L27"/>
    <mergeCell ref="C28:C29"/>
  </mergeCells>
  <phoneticPr fontId="9" type="noConversion"/>
  <pageMargins left="0.7" right="0.7" top="0.49" bottom="0.42" header="0.3" footer="0.3"/>
  <pageSetup scale="50" orientation="landscape" r:id="rId1"/>
  <headerFoot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1"/>
  <sheetViews>
    <sheetView view="pageBreakPreview" zoomScale="70" zoomScaleSheetLayoutView="70" workbookViewId="0">
      <selection activeCell="N22" sqref="N22"/>
    </sheetView>
  </sheetViews>
  <sheetFormatPr defaultColWidth="9.19921875" defaultRowHeight="15.75" x14ac:dyDescent="0.5"/>
  <cols>
    <col min="1" max="1" width="8.53125" style="25" customWidth="1"/>
    <col min="2" max="2" width="30.53125" style="25" customWidth="1"/>
    <col min="3" max="3" width="9.46484375" style="26" customWidth="1"/>
    <col min="4" max="5" width="9.19921875" style="25"/>
    <col min="6" max="6" width="10" style="25" customWidth="1"/>
    <col min="7" max="7" width="14.265625" style="24" customWidth="1"/>
    <col min="8" max="8" width="15.796875" style="25" customWidth="1"/>
    <col min="9" max="9" width="10.46484375" style="25" customWidth="1"/>
    <col min="10" max="10" width="10.19921875" style="25" customWidth="1"/>
    <col min="11" max="11" width="9.265625" style="25" customWidth="1"/>
    <col min="12" max="12" width="9.53125" style="25" customWidth="1"/>
    <col min="13" max="13" width="10.19921875" style="24" customWidth="1"/>
    <col min="14" max="14" width="12.19921875" style="24" customWidth="1"/>
    <col min="15" max="15" width="11.796875" style="24" customWidth="1"/>
    <col min="16" max="16" width="12" style="24" customWidth="1"/>
    <col min="17" max="17" width="23.796875" style="25" customWidth="1"/>
    <col min="18" max="16384" width="9.19921875" style="25"/>
  </cols>
  <sheetData>
    <row r="1" spans="1:17" x14ac:dyDescent="0.5">
      <c r="A1" s="536" t="s">
        <v>91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  <c r="O1" s="536"/>
      <c r="P1" s="536"/>
      <c r="Q1" s="536"/>
    </row>
    <row r="2" spans="1:17" x14ac:dyDescent="0.5">
      <c r="A2" s="429" t="s">
        <v>84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</row>
    <row r="3" spans="1:17" x14ac:dyDescent="0.5">
      <c r="A3" s="428" t="s">
        <v>70</v>
      </c>
      <c r="B3" s="428"/>
      <c r="C3" s="428"/>
      <c r="D3" s="428"/>
      <c r="E3" s="428"/>
      <c r="F3" s="428"/>
      <c r="G3" s="428"/>
      <c r="H3" s="428"/>
      <c r="I3" s="102"/>
      <c r="J3" s="102"/>
      <c r="K3" s="102"/>
      <c r="L3" s="102"/>
      <c r="M3" s="22"/>
      <c r="N3" s="22"/>
      <c r="O3" s="22"/>
      <c r="P3" s="22"/>
      <c r="Q3" s="23"/>
    </row>
    <row r="4" spans="1:17" x14ac:dyDescent="0.5">
      <c r="A4" s="23"/>
      <c r="B4" s="23"/>
      <c r="C4" s="23"/>
      <c r="D4" s="23"/>
      <c r="E4" s="23"/>
      <c r="F4" s="23"/>
      <c r="O4" s="22"/>
      <c r="P4" s="22"/>
      <c r="Q4" s="23"/>
    </row>
    <row r="5" spans="1:17" x14ac:dyDescent="0.5">
      <c r="A5" s="428" t="s">
        <v>143</v>
      </c>
      <c r="B5" s="428"/>
      <c r="C5" s="428"/>
      <c r="D5" s="428"/>
      <c r="E5" s="428"/>
      <c r="F5" s="428"/>
      <c r="G5" s="428"/>
      <c r="H5" s="428"/>
      <c r="I5" s="104"/>
      <c r="J5" s="104"/>
      <c r="K5" s="104"/>
      <c r="L5" s="104"/>
      <c r="M5" s="537"/>
      <c r="N5" s="537"/>
      <c r="O5" s="537"/>
      <c r="P5" s="428" t="s">
        <v>173</v>
      </c>
      <c r="Q5" s="428"/>
    </row>
    <row r="6" spans="1:17" x14ac:dyDescent="0.5">
      <c r="A6" s="21"/>
      <c r="B6" s="21"/>
      <c r="C6" s="21"/>
      <c r="D6" s="21"/>
      <c r="E6" s="21"/>
      <c r="F6" s="105"/>
      <c r="G6" s="27"/>
      <c r="H6" s="106"/>
      <c r="I6" s="106"/>
      <c r="J6" s="106"/>
      <c r="K6" s="106"/>
      <c r="L6" s="106"/>
      <c r="M6" s="28"/>
      <c r="N6" s="38"/>
      <c r="O6" s="38"/>
      <c r="P6" s="27"/>
      <c r="Q6" s="29"/>
    </row>
    <row r="7" spans="1:17" s="42" customFormat="1" x14ac:dyDescent="0.5">
      <c r="A7" s="468" t="s">
        <v>0</v>
      </c>
      <c r="B7" s="468" t="s">
        <v>55</v>
      </c>
      <c r="C7" s="530" t="s">
        <v>3</v>
      </c>
      <c r="D7" s="541" t="s">
        <v>73</v>
      </c>
      <c r="E7" s="470" t="s">
        <v>52</v>
      </c>
      <c r="F7" s="471"/>
      <c r="G7" s="471"/>
      <c r="H7" s="472"/>
      <c r="I7" s="473" t="s">
        <v>88</v>
      </c>
      <c r="J7" s="474"/>
      <c r="K7" s="474"/>
      <c r="L7" s="475"/>
      <c r="M7" s="538" t="s">
        <v>100</v>
      </c>
      <c r="N7" s="539"/>
      <c r="O7" s="539"/>
      <c r="P7" s="540"/>
      <c r="Q7" s="476" t="s">
        <v>101</v>
      </c>
    </row>
    <row r="8" spans="1:17" s="42" customFormat="1" ht="52.5" customHeight="1" x14ac:dyDescent="0.5">
      <c r="A8" s="468"/>
      <c r="B8" s="468"/>
      <c r="C8" s="531"/>
      <c r="D8" s="541"/>
      <c r="E8" s="201" t="s">
        <v>87</v>
      </c>
      <c r="F8" s="113" t="s">
        <v>5</v>
      </c>
      <c r="G8" s="51" t="s">
        <v>54</v>
      </c>
      <c r="H8" s="202" t="s">
        <v>6</v>
      </c>
      <c r="I8" s="201" t="s">
        <v>47</v>
      </c>
      <c r="J8" s="113" t="s">
        <v>48</v>
      </c>
      <c r="K8" s="113" t="s">
        <v>49</v>
      </c>
      <c r="L8" s="202" t="s">
        <v>50</v>
      </c>
      <c r="M8" s="226" t="s">
        <v>7</v>
      </c>
      <c r="N8" s="52" t="s">
        <v>8</v>
      </c>
      <c r="O8" s="52" t="s">
        <v>9</v>
      </c>
      <c r="P8" s="227" t="s">
        <v>10</v>
      </c>
      <c r="Q8" s="477"/>
    </row>
    <row r="9" spans="1:17" s="42" customFormat="1" ht="21" customHeight="1" x14ac:dyDescent="0.5">
      <c r="A9" s="479" t="s">
        <v>85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481"/>
    </row>
    <row r="10" spans="1:17" ht="25.05" customHeight="1" x14ac:dyDescent="0.5">
      <c r="A10" s="457" t="s">
        <v>72</v>
      </c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9"/>
    </row>
    <row r="11" spans="1:17" ht="25.05" customHeight="1" x14ac:dyDescent="0.5">
      <c r="A11" s="30"/>
      <c r="B11" s="228"/>
      <c r="C11" s="149"/>
      <c r="D11" s="32"/>
      <c r="E11" s="32"/>
      <c r="F11" s="31"/>
      <c r="G11" s="208"/>
      <c r="H11" s="31"/>
      <c r="I11" s="31"/>
      <c r="J11" s="31"/>
      <c r="K11" s="31"/>
      <c r="L11" s="31"/>
      <c r="M11" s="56"/>
      <c r="N11" s="39"/>
      <c r="O11" s="39"/>
      <c r="P11" s="39"/>
      <c r="Q11" s="30"/>
    </row>
    <row r="12" spans="1:17" ht="25.05" customHeight="1" x14ac:dyDescent="0.5">
      <c r="A12" s="528" t="s">
        <v>86</v>
      </c>
      <c r="B12" s="528"/>
      <c r="C12" s="149"/>
      <c r="D12" s="32"/>
      <c r="E12" s="32"/>
      <c r="F12" s="31"/>
      <c r="G12" s="208"/>
      <c r="H12" s="31"/>
      <c r="I12" s="31"/>
      <c r="J12" s="31"/>
      <c r="K12" s="31"/>
      <c r="L12" s="31"/>
      <c r="M12" s="56"/>
      <c r="N12" s="39"/>
      <c r="O12" s="39"/>
      <c r="P12" s="39"/>
      <c r="Q12" s="30"/>
    </row>
    <row r="13" spans="1:17" ht="25.05" customHeight="1" x14ac:dyDescent="0.5">
      <c r="A13" s="457" t="s">
        <v>97</v>
      </c>
      <c r="B13" s="458"/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9"/>
    </row>
    <row r="14" spans="1:17" ht="25.05" customHeight="1" x14ac:dyDescent="0.5">
      <c r="A14" s="527" t="s">
        <v>144</v>
      </c>
      <c r="B14" s="527"/>
      <c r="C14" s="527"/>
      <c r="D14" s="527"/>
      <c r="E14" s="527"/>
      <c r="F14" s="229"/>
      <c r="G14" s="526"/>
      <c r="H14" s="526"/>
      <c r="I14" s="230"/>
      <c r="J14" s="230"/>
      <c r="K14" s="230"/>
      <c r="L14" s="230"/>
      <c r="M14" s="529"/>
      <c r="N14" s="529"/>
      <c r="O14" s="529"/>
      <c r="P14" s="527" t="s">
        <v>170</v>
      </c>
      <c r="Q14" s="527"/>
    </row>
    <row r="15" spans="1:17" ht="25.05" customHeight="1" x14ac:dyDescent="0.55000000000000004">
      <c r="A15" s="129"/>
      <c r="B15" s="129"/>
      <c r="C15" s="129"/>
      <c r="D15" s="129"/>
      <c r="E15" s="129"/>
      <c r="F15" s="130"/>
      <c r="G15" s="133"/>
      <c r="H15" s="132"/>
      <c r="I15" s="132"/>
      <c r="J15" s="132"/>
      <c r="K15" s="132"/>
      <c r="L15" s="132"/>
      <c r="M15" s="132"/>
      <c r="N15" s="130"/>
      <c r="O15" s="130"/>
      <c r="P15" s="133"/>
      <c r="Q15" s="58"/>
    </row>
    <row r="16" spans="1:17" ht="25.05" customHeight="1" x14ac:dyDescent="0.5">
      <c r="A16" s="549" t="s">
        <v>0</v>
      </c>
      <c r="B16" s="549" t="s">
        <v>55</v>
      </c>
      <c r="C16" s="554" t="s">
        <v>3</v>
      </c>
      <c r="D16" s="550" t="s">
        <v>73</v>
      </c>
      <c r="E16" s="551" t="s">
        <v>52</v>
      </c>
      <c r="F16" s="552"/>
      <c r="G16" s="552"/>
      <c r="H16" s="553"/>
      <c r="I16" s="433" t="s">
        <v>88</v>
      </c>
      <c r="J16" s="434"/>
      <c r="K16" s="434"/>
      <c r="L16" s="435"/>
      <c r="M16" s="551" t="s">
        <v>100</v>
      </c>
      <c r="N16" s="552"/>
      <c r="O16" s="552"/>
      <c r="P16" s="553"/>
      <c r="Q16" s="455" t="s">
        <v>101</v>
      </c>
    </row>
    <row r="17" spans="1:17" ht="25.05" customHeight="1" x14ac:dyDescent="0.5">
      <c r="A17" s="549"/>
      <c r="B17" s="549"/>
      <c r="C17" s="555"/>
      <c r="D17" s="550"/>
      <c r="E17" s="231" t="s">
        <v>87</v>
      </c>
      <c r="F17" s="139" t="s">
        <v>5</v>
      </c>
      <c r="G17" s="139" t="s">
        <v>54</v>
      </c>
      <c r="H17" s="232" t="s">
        <v>6</v>
      </c>
      <c r="I17" s="231" t="s">
        <v>47</v>
      </c>
      <c r="J17" s="139" t="s">
        <v>48</v>
      </c>
      <c r="K17" s="139" t="s">
        <v>49</v>
      </c>
      <c r="L17" s="232" t="s">
        <v>50</v>
      </c>
      <c r="M17" s="233" t="s">
        <v>7</v>
      </c>
      <c r="N17" s="142" t="s">
        <v>8</v>
      </c>
      <c r="O17" s="142" t="s">
        <v>9</v>
      </c>
      <c r="P17" s="234" t="s">
        <v>10</v>
      </c>
      <c r="Q17" s="456"/>
    </row>
    <row r="18" spans="1:17" ht="25.05" customHeight="1" x14ac:dyDescent="0.5">
      <c r="A18" s="457" t="s">
        <v>145</v>
      </c>
      <c r="B18" s="458"/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9"/>
    </row>
    <row r="19" spans="1:17" ht="25.05" customHeight="1" x14ac:dyDescent="0.5">
      <c r="A19" s="30">
        <v>1</v>
      </c>
      <c r="B19" s="339" t="s">
        <v>187</v>
      </c>
      <c r="C19" s="341"/>
      <c r="D19" s="32"/>
      <c r="E19" s="159">
        <v>6</v>
      </c>
      <c r="F19" s="31" t="s">
        <v>119</v>
      </c>
      <c r="G19" s="11"/>
      <c r="H19" s="55" t="s">
        <v>107</v>
      </c>
      <c r="I19" s="31"/>
      <c r="J19" s="31"/>
      <c r="K19" s="31"/>
      <c r="L19" s="31">
        <f>E19</f>
        <v>6</v>
      </c>
      <c r="M19" s="63"/>
      <c r="N19" s="41"/>
      <c r="O19" s="41"/>
      <c r="P19" s="41">
        <f t="shared" ref="P19:P24" si="0">19996*(L19/36)</f>
        <v>3332.6666666666665</v>
      </c>
      <c r="Q19" s="30"/>
    </row>
    <row r="20" spans="1:17" ht="25.05" customHeight="1" x14ac:dyDescent="0.5">
      <c r="A20" s="30">
        <v>2</v>
      </c>
      <c r="B20" s="339" t="s">
        <v>188</v>
      </c>
      <c r="C20" s="341"/>
      <c r="D20" s="32"/>
      <c r="E20" s="159">
        <v>6</v>
      </c>
      <c r="F20" s="31" t="s">
        <v>119</v>
      </c>
      <c r="G20" s="11"/>
      <c r="H20" s="55"/>
      <c r="I20" s="31"/>
      <c r="J20" s="31"/>
      <c r="K20" s="31"/>
      <c r="L20" s="31">
        <v>6</v>
      </c>
      <c r="M20" s="63"/>
      <c r="N20" s="41"/>
      <c r="O20" s="41"/>
      <c r="P20" s="41">
        <f t="shared" si="0"/>
        <v>3332.6666666666665</v>
      </c>
      <c r="Q20" s="30"/>
    </row>
    <row r="21" spans="1:17" ht="25.05" customHeight="1" x14ac:dyDescent="0.5">
      <c r="A21" s="30">
        <v>3</v>
      </c>
      <c r="B21" s="340" t="s">
        <v>189</v>
      </c>
      <c r="C21" s="341"/>
      <c r="D21" s="32"/>
      <c r="E21" s="159">
        <v>6</v>
      </c>
      <c r="F21" s="31" t="s">
        <v>119</v>
      </c>
      <c r="G21" s="11"/>
      <c r="H21" s="55"/>
      <c r="I21" s="31"/>
      <c r="J21" s="31"/>
      <c r="K21" s="31"/>
      <c r="L21" s="31">
        <v>6</v>
      </c>
      <c r="M21" s="63"/>
      <c r="N21" s="41"/>
      <c r="O21" s="41"/>
      <c r="P21" s="41">
        <f t="shared" si="0"/>
        <v>3332.6666666666665</v>
      </c>
      <c r="Q21" s="30"/>
    </row>
    <row r="22" spans="1:17" ht="25.05" customHeight="1" x14ac:dyDescent="0.5">
      <c r="A22" s="30">
        <v>4</v>
      </c>
      <c r="B22" s="339" t="s">
        <v>190</v>
      </c>
      <c r="C22" s="356"/>
      <c r="D22" s="32"/>
      <c r="E22" s="159">
        <v>6</v>
      </c>
      <c r="F22" s="31" t="s">
        <v>119</v>
      </c>
      <c r="G22" s="11"/>
      <c r="H22" s="55"/>
      <c r="I22" s="31"/>
      <c r="J22" s="31"/>
      <c r="K22" s="31"/>
      <c r="L22" s="31">
        <v>6</v>
      </c>
      <c r="M22" s="63"/>
      <c r="N22" s="41"/>
      <c r="O22" s="41"/>
      <c r="P22" s="41">
        <f t="shared" si="0"/>
        <v>3332.6666666666665</v>
      </c>
      <c r="Q22" s="30"/>
    </row>
    <row r="23" spans="1:17" ht="25.05" customHeight="1" x14ac:dyDescent="0.5">
      <c r="A23" s="30">
        <v>5</v>
      </c>
      <c r="B23" s="339" t="s">
        <v>191</v>
      </c>
      <c r="C23" s="356"/>
      <c r="D23" s="32"/>
      <c r="E23" s="159">
        <v>12</v>
      </c>
      <c r="F23" s="31" t="s">
        <v>119</v>
      </c>
      <c r="G23" s="11"/>
      <c r="H23" s="55"/>
      <c r="I23" s="31"/>
      <c r="J23" s="31"/>
      <c r="K23" s="31"/>
      <c r="L23" s="31">
        <v>12</v>
      </c>
      <c r="M23" s="63"/>
      <c r="N23" s="41"/>
      <c r="O23" s="41"/>
      <c r="P23" s="41">
        <f t="shared" si="0"/>
        <v>6665.333333333333</v>
      </c>
      <c r="Q23" s="30"/>
    </row>
    <row r="24" spans="1:17" x14ac:dyDescent="0.5">
      <c r="A24" s="542" t="s">
        <v>118</v>
      </c>
      <c r="B24" s="542"/>
      <c r="C24" s="116">
        <f>SUM(C19:C21)</f>
        <v>0</v>
      </c>
      <c r="D24" s="151"/>
      <c r="E24" s="151">
        <f>SUM(E19:E23)</f>
        <v>36</v>
      </c>
      <c r="F24" s="152"/>
      <c r="G24" s="10">
        <f t="shared" ref="G24:O24" si="1">SUM(G19:G21)</f>
        <v>0</v>
      </c>
      <c r="H24" s="10">
        <f t="shared" si="1"/>
        <v>0</v>
      </c>
      <c r="I24" s="10">
        <f t="shared" si="1"/>
        <v>0</v>
      </c>
      <c r="J24" s="10">
        <f t="shared" si="1"/>
        <v>0</v>
      </c>
      <c r="K24" s="10">
        <f t="shared" si="1"/>
        <v>0</v>
      </c>
      <c r="L24" s="10">
        <f>SUM(L19:L23)</f>
        <v>36</v>
      </c>
      <c r="M24" s="10">
        <f t="shared" si="1"/>
        <v>0</v>
      </c>
      <c r="N24" s="10">
        <f t="shared" si="1"/>
        <v>0</v>
      </c>
      <c r="O24" s="10">
        <f t="shared" si="1"/>
        <v>0</v>
      </c>
      <c r="P24" s="41">
        <f t="shared" si="0"/>
        <v>19996</v>
      </c>
      <c r="Q24" s="235"/>
    </row>
    <row r="25" spans="1:17" x14ac:dyDescent="0.5">
      <c r="A25" s="236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7"/>
    </row>
    <row r="26" spans="1:17" ht="16.149999999999999" thickBot="1" x14ac:dyDescent="0.55000000000000004">
      <c r="Q26" s="238"/>
    </row>
    <row r="27" spans="1:17" ht="16.149999999999999" thickBot="1" x14ac:dyDescent="0.55000000000000004">
      <c r="A27" s="153" t="s">
        <v>11</v>
      </c>
      <c r="B27" s="154" t="s">
        <v>12</v>
      </c>
      <c r="C27" s="507" t="s">
        <v>13</v>
      </c>
      <c r="D27" s="508"/>
      <c r="E27" s="508"/>
      <c r="F27" s="509"/>
      <c r="G27" s="239" t="s">
        <v>11</v>
      </c>
      <c r="H27" s="156" t="s">
        <v>12</v>
      </c>
      <c r="I27" s="518" t="s">
        <v>13</v>
      </c>
      <c r="J27" s="519"/>
      <c r="K27" s="519"/>
      <c r="L27" s="520"/>
      <c r="M27" s="155" t="s">
        <v>11</v>
      </c>
      <c r="N27" s="240" t="s">
        <v>12</v>
      </c>
      <c r="O27" s="518" t="s">
        <v>13</v>
      </c>
      <c r="P27" s="519"/>
      <c r="Q27" s="520"/>
    </row>
    <row r="28" spans="1:17" x14ac:dyDescent="0.5">
      <c r="A28" s="460">
        <v>1</v>
      </c>
      <c r="B28" s="446" t="s">
        <v>14</v>
      </c>
      <c r="C28" s="157">
        <v>1.1000000000000001</v>
      </c>
      <c r="D28" s="504" t="s">
        <v>15</v>
      </c>
      <c r="E28" s="505"/>
      <c r="F28" s="506"/>
      <c r="G28" s="546">
        <v>3</v>
      </c>
      <c r="H28" s="446" t="s">
        <v>16</v>
      </c>
      <c r="I28" s="158">
        <v>3.1</v>
      </c>
      <c r="J28" s="401" t="s">
        <v>17</v>
      </c>
      <c r="K28" s="402"/>
      <c r="L28" s="403"/>
      <c r="M28" s="466"/>
      <c r="N28" s="491"/>
      <c r="O28" s="241">
        <v>4.4000000000000004</v>
      </c>
      <c r="P28" s="532" t="s">
        <v>18</v>
      </c>
      <c r="Q28" s="533"/>
    </row>
    <row r="29" spans="1:17" x14ac:dyDescent="0.5">
      <c r="A29" s="461"/>
      <c r="B29" s="439"/>
      <c r="C29" s="159">
        <v>1.2</v>
      </c>
      <c r="D29" s="422" t="s">
        <v>19</v>
      </c>
      <c r="E29" s="423"/>
      <c r="F29" s="424"/>
      <c r="G29" s="547"/>
      <c r="H29" s="439"/>
      <c r="I29" s="160">
        <v>3.2</v>
      </c>
      <c r="J29" s="419" t="s">
        <v>20</v>
      </c>
      <c r="K29" s="420"/>
      <c r="L29" s="421"/>
      <c r="M29" s="466"/>
      <c r="N29" s="491"/>
      <c r="O29" s="242">
        <v>4.5</v>
      </c>
      <c r="P29" s="534" t="s">
        <v>21</v>
      </c>
      <c r="Q29" s="535"/>
    </row>
    <row r="30" spans="1:17" x14ac:dyDescent="0.5">
      <c r="A30" s="461"/>
      <c r="B30" s="439"/>
      <c r="C30" s="159">
        <v>1.3</v>
      </c>
      <c r="D30" s="422" t="s">
        <v>22</v>
      </c>
      <c r="E30" s="423"/>
      <c r="F30" s="424"/>
      <c r="G30" s="547"/>
      <c r="H30" s="439"/>
      <c r="I30" s="160">
        <v>3.3</v>
      </c>
      <c r="J30" s="419" t="s">
        <v>23</v>
      </c>
      <c r="K30" s="420"/>
      <c r="L30" s="421"/>
      <c r="M30" s="467"/>
      <c r="N30" s="503"/>
      <c r="O30" s="242">
        <v>4.5999999999999996</v>
      </c>
      <c r="P30" s="243" t="s">
        <v>24</v>
      </c>
      <c r="Q30" s="244"/>
    </row>
    <row r="31" spans="1:17" x14ac:dyDescent="0.5">
      <c r="A31" s="461"/>
      <c r="B31" s="439"/>
      <c r="C31" s="159">
        <v>1.4</v>
      </c>
      <c r="D31" s="422" t="s">
        <v>25</v>
      </c>
      <c r="E31" s="423"/>
      <c r="F31" s="424"/>
      <c r="G31" s="547"/>
      <c r="H31" s="439"/>
      <c r="I31" s="160">
        <v>3.4</v>
      </c>
      <c r="J31" s="419" t="s">
        <v>26</v>
      </c>
      <c r="K31" s="420"/>
      <c r="L31" s="421"/>
      <c r="M31" s="462">
        <v>5</v>
      </c>
      <c r="N31" s="543" t="s">
        <v>123</v>
      </c>
      <c r="O31" s="242">
        <v>5.0999999999999996</v>
      </c>
      <c r="P31" s="243" t="s">
        <v>28</v>
      </c>
      <c r="Q31" s="244"/>
    </row>
    <row r="32" spans="1:17" x14ac:dyDescent="0.5">
      <c r="A32" s="461"/>
      <c r="B32" s="439"/>
      <c r="C32" s="159">
        <v>1.5</v>
      </c>
      <c r="D32" s="422" t="s">
        <v>24</v>
      </c>
      <c r="E32" s="423"/>
      <c r="F32" s="424"/>
      <c r="G32" s="547"/>
      <c r="H32" s="439"/>
      <c r="I32" s="160">
        <v>3.5</v>
      </c>
      <c r="J32" s="419" t="s">
        <v>29</v>
      </c>
      <c r="K32" s="420"/>
      <c r="L32" s="421"/>
      <c r="M32" s="463"/>
      <c r="N32" s="544"/>
      <c r="O32" s="242">
        <v>5.2</v>
      </c>
      <c r="P32" s="243" t="s">
        <v>30</v>
      </c>
      <c r="Q32" s="244"/>
    </row>
    <row r="33" spans="1:17" x14ac:dyDescent="0.5">
      <c r="A33" s="461">
        <v>2</v>
      </c>
      <c r="B33" s="439" t="s">
        <v>31</v>
      </c>
      <c r="C33" s="159">
        <v>2.1</v>
      </c>
      <c r="D33" s="422" t="s">
        <v>32</v>
      </c>
      <c r="E33" s="423"/>
      <c r="F33" s="424"/>
      <c r="G33" s="547"/>
      <c r="H33" s="439"/>
      <c r="I33" s="160">
        <v>3.6</v>
      </c>
      <c r="J33" s="419" t="s">
        <v>33</v>
      </c>
      <c r="K33" s="420"/>
      <c r="L33" s="421"/>
      <c r="M33" s="463"/>
      <c r="N33" s="544"/>
      <c r="O33" s="242">
        <v>5.3</v>
      </c>
      <c r="P33" s="534" t="s">
        <v>34</v>
      </c>
      <c r="Q33" s="535"/>
    </row>
    <row r="34" spans="1:17" x14ac:dyDescent="0.5">
      <c r="A34" s="461"/>
      <c r="B34" s="439"/>
      <c r="C34" s="159">
        <v>2.2000000000000002</v>
      </c>
      <c r="D34" s="422" t="s">
        <v>35</v>
      </c>
      <c r="E34" s="423"/>
      <c r="F34" s="424"/>
      <c r="G34" s="547"/>
      <c r="H34" s="439"/>
      <c r="I34" s="160">
        <v>3.7</v>
      </c>
      <c r="J34" s="416" t="s">
        <v>35</v>
      </c>
      <c r="K34" s="417"/>
      <c r="L34" s="418"/>
      <c r="M34" s="463"/>
      <c r="N34" s="544"/>
      <c r="O34" s="242">
        <v>5.4</v>
      </c>
      <c r="P34" s="243" t="s">
        <v>36</v>
      </c>
      <c r="Q34" s="244"/>
    </row>
    <row r="35" spans="1:17" x14ac:dyDescent="0.5">
      <c r="A35" s="461"/>
      <c r="B35" s="439"/>
      <c r="C35" s="159">
        <v>2.2999999999999998</v>
      </c>
      <c r="D35" s="422" t="s">
        <v>37</v>
      </c>
      <c r="E35" s="423"/>
      <c r="F35" s="424"/>
      <c r="G35" s="548"/>
      <c r="H35" s="439"/>
      <c r="I35" s="160">
        <v>3.8</v>
      </c>
      <c r="J35" s="419" t="s">
        <v>24</v>
      </c>
      <c r="K35" s="420"/>
      <c r="L35" s="421"/>
      <c r="M35" s="463"/>
      <c r="N35" s="544"/>
      <c r="O35" s="242">
        <v>5.5</v>
      </c>
      <c r="P35" s="243" t="s">
        <v>38</v>
      </c>
      <c r="Q35" s="244"/>
    </row>
    <row r="36" spans="1:17" x14ac:dyDescent="0.5">
      <c r="A36" s="461"/>
      <c r="B36" s="439"/>
      <c r="C36" s="159">
        <v>2.4</v>
      </c>
      <c r="D36" s="422" t="s">
        <v>39</v>
      </c>
      <c r="E36" s="423"/>
      <c r="F36" s="424"/>
      <c r="G36" s="425">
        <v>4</v>
      </c>
      <c r="H36" s="449" t="s">
        <v>40</v>
      </c>
      <c r="I36" s="166">
        <v>4.0999999999999996</v>
      </c>
      <c r="J36" s="407" t="s">
        <v>41</v>
      </c>
      <c r="K36" s="408"/>
      <c r="L36" s="409"/>
      <c r="M36" s="463"/>
      <c r="N36" s="544"/>
      <c r="O36" s="242">
        <v>5.6</v>
      </c>
      <c r="P36" s="243" t="s">
        <v>42</v>
      </c>
      <c r="Q36" s="244"/>
    </row>
    <row r="37" spans="1:17" x14ac:dyDescent="0.5">
      <c r="A37" s="461"/>
      <c r="B37" s="439"/>
      <c r="C37" s="399">
        <v>2.5</v>
      </c>
      <c r="D37" s="410" t="s">
        <v>43</v>
      </c>
      <c r="E37" s="411"/>
      <c r="F37" s="412"/>
      <c r="G37" s="426"/>
      <c r="H37" s="445"/>
      <c r="I37" s="166">
        <v>4.2</v>
      </c>
      <c r="J37" s="422" t="s">
        <v>44</v>
      </c>
      <c r="K37" s="423"/>
      <c r="L37" s="424"/>
      <c r="M37" s="463"/>
      <c r="N37" s="544"/>
      <c r="O37" s="242">
        <v>5.7</v>
      </c>
      <c r="P37" s="534" t="s">
        <v>45</v>
      </c>
      <c r="Q37" s="535"/>
    </row>
    <row r="38" spans="1:17" ht="16.149999999999999" thickBot="1" x14ac:dyDescent="0.55000000000000004">
      <c r="A38" s="465"/>
      <c r="B38" s="440"/>
      <c r="C38" s="400"/>
      <c r="D38" s="413"/>
      <c r="E38" s="414"/>
      <c r="F38" s="415"/>
      <c r="G38" s="427"/>
      <c r="H38" s="450"/>
      <c r="I38" s="168">
        <v>4.3</v>
      </c>
      <c r="J38" s="404" t="s">
        <v>46</v>
      </c>
      <c r="K38" s="405"/>
      <c r="L38" s="406"/>
      <c r="M38" s="464"/>
      <c r="N38" s="545"/>
      <c r="O38" s="245">
        <v>5.8</v>
      </c>
      <c r="P38" s="246" t="s">
        <v>122</v>
      </c>
      <c r="Q38" s="247"/>
    </row>
    <row r="39" spans="1:17" x14ac:dyDescent="0.5">
      <c r="A39" s="171" t="s">
        <v>69</v>
      </c>
      <c r="B39" s="33"/>
      <c r="C39" s="33"/>
      <c r="D39" s="33"/>
      <c r="E39" s="172"/>
    </row>
    <row r="40" spans="1:17" x14ac:dyDescent="0.5">
      <c r="A40" s="173" t="s">
        <v>130</v>
      </c>
      <c r="B40" s="33"/>
      <c r="C40" s="33"/>
      <c r="D40" s="33"/>
      <c r="E40" s="172"/>
    </row>
    <row r="41" spans="1:17" x14ac:dyDescent="0.5">
      <c r="A41" s="173" t="s">
        <v>131</v>
      </c>
      <c r="B41" s="33"/>
      <c r="C41" s="33"/>
      <c r="D41" s="33"/>
    </row>
  </sheetData>
  <mergeCells count="73">
    <mergeCell ref="A16:A17"/>
    <mergeCell ref="B16:B17"/>
    <mergeCell ref="Q16:Q17"/>
    <mergeCell ref="J35:L35"/>
    <mergeCell ref="D16:D17"/>
    <mergeCell ref="E16:H16"/>
    <mergeCell ref="M16:P16"/>
    <mergeCell ref="A18:Q18"/>
    <mergeCell ref="I16:L16"/>
    <mergeCell ref="C16:C17"/>
    <mergeCell ref="N31:N38"/>
    <mergeCell ref="P29:Q29"/>
    <mergeCell ref="G28:G35"/>
    <mergeCell ref="J28:L28"/>
    <mergeCell ref="J31:L31"/>
    <mergeCell ref="P33:Q33"/>
    <mergeCell ref="A28:A32"/>
    <mergeCell ref="D30:F30"/>
    <mergeCell ref="A24:B24"/>
    <mergeCell ref="D37:F38"/>
    <mergeCell ref="J33:L33"/>
    <mergeCell ref="J38:L38"/>
    <mergeCell ref="H28:H35"/>
    <mergeCell ref="C27:F27"/>
    <mergeCell ref="D36:F36"/>
    <mergeCell ref="D34:F34"/>
    <mergeCell ref="A1:Q1"/>
    <mergeCell ref="A3:H3"/>
    <mergeCell ref="M5:O5"/>
    <mergeCell ref="P5:Q5"/>
    <mergeCell ref="A2:Q2"/>
    <mergeCell ref="A7:A8"/>
    <mergeCell ref="M7:P7"/>
    <mergeCell ref="D7:D8"/>
    <mergeCell ref="I27:L27"/>
    <mergeCell ref="O27:Q27"/>
    <mergeCell ref="G36:G38"/>
    <mergeCell ref="H36:H38"/>
    <mergeCell ref="J34:L34"/>
    <mergeCell ref="P28:Q28"/>
    <mergeCell ref="M31:M38"/>
    <mergeCell ref="P37:Q37"/>
    <mergeCell ref="M28:M30"/>
    <mergeCell ref="J29:L29"/>
    <mergeCell ref="A12:B12"/>
    <mergeCell ref="M14:O14"/>
    <mergeCell ref="A9:Q9"/>
    <mergeCell ref="J30:L30"/>
    <mergeCell ref="E7:H7"/>
    <mergeCell ref="I7:L7"/>
    <mergeCell ref="Q7:Q8"/>
    <mergeCell ref="B7:B8"/>
    <mergeCell ref="C7:C8"/>
    <mergeCell ref="A14:E14"/>
    <mergeCell ref="B28:B32"/>
    <mergeCell ref="J32:L32"/>
    <mergeCell ref="J36:L36"/>
    <mergeCell ref="D31:F31"/>
    <mergeCell ref="B33:B38"/>
    <mergeCell ref="D33:F33"/>
    <mergeCell ref="D32:F32"/>
    <mergeCell ref="D29:F29"/>
    <mergeCell ref="D28:F28"/>
    <mergeCell ref="G14:H14"/>
    <mergeCell ref="A10:Q10"/>
    <mergeCell ref="A5:H5"/>
    <mergeCell ref="D35:F35"/>
    <mergeCell ref="A13:Q13"/>
    <mergeCell ref="A33:A38"/>
    <mergeCell ref="P14:Q14"/>
    <mergeCell ref="N28:N30"/>
    <mergeCell ref="J37:L37"/>
    <mergeCell ref="C37:C38"/>
  </mergeCells>
  <phoneticPr fontId="9" type="noConversion"/>
  <pageMargins left="0.7" right="0.7" top="0.49" bottom="0.42" header="0.3" footer="0.3"/>
  <pageSetup scale="5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3"/>
  <sheetViews>
    <sheetView view="pageBreakPreview" zoomScale="84" zoomScaleNormal="100" zoomScaleSheetLayoutView="84" workbookViewId="0">
      <selection activeCell="D9" sqref="D9"/>
    </sheetView>
  </sheetViews>
  <sheetFormatPr defaultRowHeight="14.25" x14ac:dyDescent="0.45"/>
  <cols>
    <col min="1" max="1" width="7.53125" customWidth="1"/>
    <col min="2" max="2" width="34.19921875" customWidth="1"/>
    <col min="3" max="3" width="14" customWidth="1"/>
    <col min="4" max="4" width="15" style="5" customWidth="1"/>
    <col min="5" max="5" width="16.265625" style="5" customWidth="1"/>
    <col min="6" max="6" width="12.796875" style="5" customWidth="1"/>
    <col min="7" max="7" width="11.46484375" style="5" customWidth="1"/>
    <col min="8" max="8" width="9.265625" customWidth="1"/>
    <col min="9" max="9" width="12.46484375" customWidth="1"/>
    <col min="10" max="10" width="11.19921875" customWidth="1"/>
    <col min="11" max="11" width="11.19921875" bestFit="1" customWidth="1"/>
    <col min="12" max="12" width="10.796875" customWidth="1"/>
  </cols>
  <sheetData>
    <row r="1" spans="1:13" ht="21" x14ac:dyDescent="0.65">
      <c r="A1" s="585" t="s">
        <v>91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3"/>
    </row>
    <row r="2" spans="1:13" ht="20.25" x14ac:dyDescent="0.55000000000000004">
      <c r="A2" s="587" t="s">
        <v>90</v>
      </c>
      <c r="B2" s="587"/>
      <c r="C2" s="587"/>
      <c r="D2" s="587"/>
      <c r="E2" s="587"/>
      <c r="F2" s="587"/>
      <c r="G2" s="587"/>
      <c r="H2" s="587"/>
      <c r="I2" s="587"/>
      <c r="J2" s="587"/>
      <c r="K2" s="73"/>
      <c r="L2" s="73"/>
    </row>
    <row r="3" spans="1:13" ht="20.25" x14ac:dyDescent="0.55000000000000004">
      <c r="A3" s="586" t="s">
        <v>89</v>
      </c>
      <c r="B3" s="586"/>
      <c r="C3" s="586"/>
      <c r="D3" s="586"/>
      <c r="E3" s="586"/>
      <c r="F3" s="586"/>
      <c r="G3" s="76"/>
      <c r="H3" s="77"/>
      <c r="I3" s="77"/>
      <c r="J3" s="77"/>
      <c r="K3" s="73"/>
      <c r="L3" s="73"/>
    </row>
    <row r="4" spans="1:13" ht="17.649999999999999" x14ac:dyDescent="0.5">
      <c r="A4" s="77"/>
      <c r="B4" s="77"/>
      <c r="C4" s="77"/>
      <c r="D4" s="78"/>
      <c r="E4" s="74"/>
      <c r="F4" s="74"/>
      <c r="G4" s="74"/>
      <c r="H4" s="77"/>
      <c r="I4" s="77"/>
      <c r="J4" s="584"/>
      <c r="K4" s="584"/>
      <c r="L4" s="73"/>
    </row>
    <row r="5" spans="1:13" ht="20.25" x14ac:dyDescent="0.55000000000000004">
      <c r="A5" s="586" t="s">
        <v>150</v>
      </c>
      <c r="B5" s="586"/>
      <c r="C5" s="586"/>
      <c r="D5" s="586"/>
      <c r="E5" s="586"/>
      <c r="F5" s="586"/>
      <c r="G5" s="80"/>
      <c r="H5" s="81"/>
      <c r="I5" s="79"/>
      <c r="J5" s="584" t="s">
        <v>173</v>
      </c>
      <c r="K5" s="584"/>
      <c r="L5" s="584"/>
    </row>
    <row r="6" spans="1:13" ht="25.05" customHeight="1" x14ac:dyDescent="0.45">
      <c r="A6" s="581" t="s">
        <v>102</v>
      </c>
      <c r="B6" s="582"/>
      <c r="C6" s="582"/>
      <c r="D6" s="582"/>
      <c r="E6" s="582"/>
      <c r="F6" s="582"/>
      <c r="G6" s="582"/>
      <c r="H6" s="582"/>
      <c r="I6" s="582"/>
      <c r="J6" s="582"/>
      <c r="K6" s="582"/>
      <c r="L6" s="583"/>
    </row>
    <row r="7" spans="1:13" ht="25.05" customHeight="1" x14ac:dyDescent="0.45">
      <c r="A7" s="357"/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353"/>
    </row>
    <row r="8" spans="1:13" ht="25.05" customHeight="1" x14ac:dyDescent="0.45">
      <c r="A8" s="357"/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3"/>
    </row>
    <row r="9" spans="1:13" ht="25.05" customHeight="1" thickBot="1" x14ac:dyDescent="0.5">
      <c r="A9" s="357"/>
      <c r="B9" s="352"/>
      <c r="C9" s="352"/>
      <c r="D9" s="352"/>
      <c r="E9" s="352"/>
      <c r="F9" s="352"/>
      <c r="G9" s="352"/>
      <c r="H9" s="352"/>
      <c r="I9" s="352"/>
      <c r="J9" s="352"/>
      <c r="K9" s="352"/>
      <c r="L9" s="353"/>
    </row>
    <row r="10" spans="1:13" ht="15.4" x14ac:dyDescent="0.45">
      <c r="A10" s="566" t="s">
        <v>0</v>
      </c>
      <c r="B10" s="568" t="s">
        <v>59</v>
      </c>
      <c r="C10" s="570" t="s">
        <v>56</v>
      </c>
      <c r="D10" s="572" t="s">
        <v>57</v>
      </c>
      <c r="E10" s="573"/>
      <c r="F10" s="573"/>
      <c r="G10" s="574"/>
      <c r="H10" s="575" t="s">
        <v>58</v>
      </c>
      <c r="I10" s="576"/>
      <c r="J10" s="576"/>
      <c r="K10" s="576"/>
      <c r="L10" s="577"/>
    </row>
    <row r="11" spans="1:13" ht="15" x14ac:dyDescent="0.45">
      <c r="A11" s="567"/>
      <c r="B11" s="569"/>
      <c r="C11" s="571"/>
      <c r="D11" s="82" t="s">
        <v>7</v>
      </c>
      <c r="E11" s="83" t="s">
        <v>8</v>
      </c>
      <c r="F11" s="83" t="s">
        <v>9</v>
      </c>
      <c r="G11" s="84" t="s">
        <v>10</v>
      </c>
      <c r="H11" s="578"/>
      <c r="I11" s="579"/>
      <c r="J11" s="579"/>
      <c r="K11" s="579"/>
      <c r="L11" s="580"/>
    </row>
    <row r="12" spans="1:13" ht="25.05" customHeight="1" x14ac:dyDescent="0.45">
      <c r="A12" s="558" t="s">
        <v>124</v>
      </c>
      <c r="B12" s="558"/>
      <c r="C12" s="558"/>
      <c r="D12" s="558"/>
      <c r="E12" s="558"/>
      <c r="F12" s="558"/>
      <c r="G12" s="558"/>
      <c r="H12" s="558"/>
      <c r="I12" s="558"/>
      <c r="J12" s="558"/>
      <c r="K12" s="558"/>
      <c r="L12" s="558"/>
    </row>
    <row r="13" spans="1:13" ht="25.05" customHeight="1" x14ac:dyDescent="0.45">
      <c r="A13" s="559" t="s">
        <v>125</v>
      </c>
      <c r="B13" s="560"/>
      <c r="C13" s="560"/>
      <c r="D13" s="560"/>
      <c r="E13" s="560"/>
      <c r="F13" s="560"/>
      <c r="G13" s="560"/>
      <c r="H13" s="560"/>
      <c r="I13" s="560"/>
      <c r="J13" s="560"/>
      <c r="K13" s="560"/>
      <c r="L13" s="560"/>
    </row>
    <row r="14" spans="1:13" ht="25.05" customHeight="1" x14ac:dyDescent="0.5">
      <c r="A14" s="61">
        <v>1</v>
      </c>
      <c r="B14" s="318" t="s">
        <v>137</v>
      </c>
      <c r="C14" s="319">
        <f>D14+E14+F14+G14</f>
        <v>1200</v>
      </c>
      <c r="D14" s="320">
        <v>300</v>
      </c>
      <c r="E14" s="320">
        <v>300</v>
      </c>
      <c r="F14" s="320">
        <f>E14</f>
        <v>300</v>
      </c>
      <c r="G14" s="320">
        <f>F14</f>
        <v>300</v>
      </c>
      <c r="H14" s="560"/>
      <c r="I14" s="560"/>
      <c r="J14" s="560"/>
      <c r="K14" s="560"/>
      <c r="L14" s="560"/>
    </row>
    <row r="15" spans="1:13" ht="32.25" customHeight="1" x14ac:dyDescent="0.5">
      <c r="A15" s="61">
        <v>2</v>
      </c>
      <c r="B15" s="350" t="s">
        <v>146</v>
      </c>
      <c r="C15" s="319">
        <v>500</v>
      </c>
      <c r="D15" s="320">
        <v>0</v>
      </c>
      <c r="E15" s="320">
        <v>0</v>
      </c>
      <c r="F15" s="320">
        <v>0</v>
      </c>
      <c r="G15" s="320">
        <f>C15</f>
        <v>500</v>
      </c>
      <c r="H15" s="560"/>
      <c r="I15" s="560"/>
      <c r="J15" s="560"/>
      <c r="K15" s="560"/>
      <c r="L15" s="560"/>
    </row>
    <row r="16" spans="1:13" ht="25.05" customHeight="1" x14ac:dyDescent="0.5">
      <c r="A16" s="61">
        <v>3</v>
      </c>
      <c r="B16" s="321" t="s">
        <v>148</v>
      </c>
      <c r="C16" s="319">
        <v>200</v>
      </c>
      <c r="D16" s="320"/>
      <c r="E16" s="320"/>
      <c r="F16" s="320">
        <f>C16</f>
        <v>200</v>
      </c>
      <c r="G16" s="320">
        <v>0</v>
      </c>
      <c r="H16" s="560"/>
      <c r="I16" s="560"/>
      <c r="J16" s="560"/>
      <c r="K16" s="560"/>
      <c r="L16" s="560"/>
    </row>
    <row r="17" spans="1:12" ht="25.05" customHeight="1" x14ac:dyDescent="0.5">
      <c r="A17" s="61">
        <v>4</v>
      </c>
      <c r="B17" s="318" t="s">
        <v>138</v>
      </c>
      <c r="C17" s="319">
        <f>D17+E17+F17+G17</f>
        <v>480</v>
      </c>
      <c r="D17" s="325">
        <v>120</v>
      </c>
      <c r="E17" s="325">
        <f>D17</f>
        <v>120</v>
      </c>
      <c r="F17" s="325">
        <f>D17</f>
        <v>120</v>
      </c>
      <c r="G17" s="325">
        <f>D17</f>
        <v>120</v>
      </c>
      <c r="H17" s="557"/>
      <c r="I17" s="557"/>
      <c r="J17" s="557"/>
      <c r="K17" s="557"/>
      <c r="L17" s="557"/>
    </row>
    <row r="18" spans="1:12" ht="25.05" customHeight="1" x14ac:dyDescent="0.5">
      <c r="A18" s="61">
        <v>5</v>
      </c>
      <c r="B18" s="318" t="s">
        <v>139</v>
      </c>
      <c r="C18" s="319">
        <f>D18+E18+F18+G18</f>
        <v>1400</v>
      </c>
      <c r="D18" s="64">
        <v>350</v>
      </c>
      <c r="E18" s="64">
        <f>D18</f>
        <v>350</v>
      </c>
      <c r="F18" s="64">
        <f t="shared" ref="E18:G19" si="0">E18</f>
        <v>350</v>
      </c>
      <c r="G18" s="64">
        <f t="shared" si="0"/>
        <v>350</v>
      </c>
      <c r="H18" s="557"/>
      <c r="I18" s="557"/>
      <c r="J18" s="557"/>
      <c r="K18" s="557"/>
      <c r="L18" s="557"/>
    </row>
    <row r="19" spans="1:12" ht="25.05" customHeight="1" x14ac:dyDescent="0.5">
      <c r="A19" s="61">
        <v>6</v>
      </c>
      <c r="B19" s="318" t="s">
        <v>140</v>
      </c>
      <c r="C19" s="319">
        <f>D19+E19+F19+G19</f>
        <v>300</v>
      </c>
      <c r="D19" s="64">
        <v>75</v>
      </c>
      <c r="E19" s="64">
        <f t="shared" si="0"/>
        <v>75</v>
      </c>
      <c r="F19" s="64">
        <f t="shared" si="0"/>
        <v>75</v>
      </c>
      <c r="G19" s="64">
        <f t="shared" si="0"/>
        <v>75</v>
      </c>
      <c r="H19" s="561"/>
      <c r="I19" s="562"/>
      <c r="J19" s="562"/>
      <c r="K19" s="562"/>
      <c r="L19" s="563"/>
    </row>
    <row r="20" spans="1:12" ht="25.05" customHeight="1" x14ac:dyDescent="0.5">
      <c r="A20" s="61">
        <v>7</v>
      </c>
      <c r="B20" s="318" t="s">
        <v>127</v>
      </c>
      <c r="C20" s="319">
        <f>D20+E20+F20+G20</f>
        <v>1100</v>
      </c>
      <c r="D20" s="64">
        <v>275</v>
      </c>
      <c r="E20" s="64">
        <f>D20</f>
        <v>275</v>
      </c>
      <c r="F20" s="47">
        <f>E20</f>
        <v>275</v>
      </c>
      <c r="G20" s="47">
        <v>275</v>
      </c>
      <c r="H20" s="561"/>
      <c r="I20" s="562"/>
      <c r="J20" s="562"/>
      <c r="K20" s="562"/>
      <c r="L20" s="563"/>
    </row>
    <row r="21" spans="1:12" ht="25.05" customHeight="1" x14ac:dyDescent="0.45">
      <c r="A21" s="85"/>
      <c r="B21" s="86" t="s">
        <v>68</v>
      </c>
      <c r="C21" s="62">
        <f>SUM(C14:C20)</f>
        <v>5180</v>
      </c>
      <c r="D21" s="62">
        <f>SUM(D14:D20)</f>
        <v>1120</v>
      </c>
      <c r="E21" s="62">
        <f>SUM(E14:E20)</f>
        <v>1120</v>
      </c>
      <c r="F21" s="62">
        <f>SUM(F14:F20)</f>
        <v>1320</v>
      </c>
      <c r="G21" s="69">
        <f>SUM(G14:G20)</f>
        <v>1620</v>
      </c>
      <c r="H21" s="556"/>
      <c r="I21" s="556"/>
      <c r="J21" s="556"/>
      <c r="K21" s="556"/>
      <c r="L21" s="556"/>
    </row>
    <row r="22" spans="1:12" ht="25.05" customHeight="1" x14ac:dyDescent="0.45">
      <c r="A22" s="75"/>
      <c r="B22" s="72"/>
      <c r="C22" s="69"/>
      <c r="D22" s="69"/>
      <c r="E22" s="69"/>
      <c r="F22" s="69"/>
      <c r="G22" s="69"/>
      <c r="H22" s="556"/>
      <c r="I22" s="556"/>
      <c r="J22" s="556"/>
      <c r="K22" s="556"/>
      <c r="L22" s="556"/>
    </row>
    <row r="23" spans="1:12" x14ac:dyDescent="0.45">
      <c r="A23" s="565"/>
      <c r="B23" s="565"/>
      <c r="C23" s="565"/>
      <c r="D23" s="565"/>
      <c r="E23" s="565"/>
      <c r="F23" s="565"/>
      <c r="G23" s="565"/>
      <c r="H23" s="87"/>
      <c r="I23" s="87"/>
      <c r="J23" s="87"/>
      <c r="K23" s="87"/>
      <c r="L23" s="87"/>
    </row>
    <row r="24" spans="1:12" x14ac:dyDescent="0.45">
      <c r="A24" s="358"/>
      <c r="B24" s="358"/>
      <c r="C24" s="358"/>
      <c r="D24" s="358"/>
      <c r="E24" s="358"/>
      <c r="F24" s="358"/>
      <c r="G24" s="358"/>
      <c r="H24" s="87"/>
      <c r="I24" s="87"/>
      <c r="J24" s="87"/>
      <c r="K24" s="87"/>
      <c r="L24" s="87"/>
    </row>
    <row r="25" spans="1:12" ht="15.4" x14ac:dyDescent="0.45">
      <c r="A25" s="67" t="s">
        <v>92</v>
      </c>
      <c r="B25" s="67"/>
      <c r="C25" s="88"/>
      <c r="D25" s="89"/>
      <c r="E25" s="90"/>
      <c r="F25" s="68" t="s">
        <v>93</v>
      </c>
      <c r="G25" s="68"/>
      <c r="H25" s="73"/>
      <c r="I25" s="73"/>
      <c r="J25" s="91"/>
      <c r="K25" s="71"/>
      <c r="L25" s="73"/>
    </row>
    <row r="26" spans="1:12" ht="15.4" x14ac:dyDescent="0.45">
      <c r="A26" s="71"/>
      <c r="B26" s="67"/>
      <c r="C26" s="88"/>
      <c r="D26" s="89"/>
      <c r="E26" s="90"/>
      <c r="F26" s="68"/>
      <c r="G26" s="68"/>
      <c r="H26" s="70"/>
      <c r="I26" s="70"/>
      <c r="J26" s="91"/>
      <c r="K26" s="71"/>
      <c r="L26" s="73"/>
    </row>
    <row r="27" spans="1:12" ht="15.4" x14ac:dyDescent="0.45">
      <c r="A27" s="67" t="s">
        <v>71</v>
      </c>
      <c r="B27" s="67"/>
      <c r="C27" s="88"/>
      <c r="D27" s="89"/>
      <c r="E27" s="90"/>
      <c r="F27" s="68" t="s">
        <v>71</v>
      </c>
      <c r="G27" s="68"/>
      <c r="H27" s="70"/>
      <c r="I27" s="70"/>
      <c r="J27" s="91"/>
      <c r="K27" s="71"/>
      <c r="L27" s="73"/>
    </row>
    <row r="28" spans="1:12" x14ac:dyDescent="0.45">
      <c r="A28" s="71"/>
      <c r="B28" s="88"/>
      <c r="C28" s="88"/>
      <c r="D28" s="89"/>
      <c r="E28" s="90"/>
      <c r="F28" s="89"/>
      <c r="G28" s="89"/>
      <c r="H28" s="91"/>
      <c r="I28" s="91"/>
      <c r="J28" s="71"/>
      <c r="K28" s="73"/>
      <c r="L28" s="73"/>
    </row>
    <row r="29" spans="1:12" x14ac:dyDescent="0.45">
      <c r="A29" s="92" t="s">
        <v>69</v>
      </c>
      <c r="B29" s="93"/>
      <c r="C29" s="94"/>
      <c r="D29" s="74"/>
      <c r="E29" s="74"/>
      <c r="F29" s="74"/>
      <c r="G29" s="74"/>
      <c r="H29" s="73"/>
      <c r="I29" s="73"/>
      <c r="J29" s="73"/>
      <c r="K29" s="73"/>
      <c r="L29" s="73"/>
    </row>
    <row r="30" spans="1:12" x14ac:dyDescent="0.45">
      <c r="A30" s="95" t="s">
        <v>128</v>
      </c>
      <c r="B30" s="93"/>
      <c r="C30" s="94"/>
      <c r="D30" s="74"/>
      <c r="E30" s="74"/>
      <c r="F30" s="74"/>
      <c r="G30" s="74"/>
      <c r="H30" s="73"/>
      <c r="I30" s="73"/>
      <c r="J30" s="73"/>
      <c r="K30" s="73"/>
      <c r="L30" s="73"/>
    </row>
    <row r="31" spans="1:12" x14ac:dyDescent="0.45">
      <c r="A31" s="95" t="s">
        <v>129</v>
      </c>
      <c r="B31" s="93"/>
      <c r="C31" s="73"/>
      <c r="D31" s="74"/>
      <c r="E31" s="74"/>
      <c r="F31" s="74"/>
      <c r="G31" s="74"/>
      <c r="H31" s="73"/>
      <c r="I31" s="73"/>
      <c r="J31" s="73"/>
      <c r="K31" s="73"/>
      <c r="L31" s="73"/>
    </row>
    <row r="32" spans="1:12" x14ac:dyDescent="0.45">
      <c r="A32" s="564"/>
      <c r="B32" s="564"/>
      <c r="C32" s="96"/>
      <c r="D32" s="97"/>
      <c r="E32" s="97"/>
      <c r="F32" s="97"/>
      <c r="G32" s="97"/>
      <c r="H32" s="98"/>
      <c r="I32" s="98"/>
      <c r="J32" s="99"/>
      <c r="K32" s="100"/>
      <c r="L32" s="100"/>
    </row>
    <row r="33" spans="1:12" x14ac:dyDescent="0.45">
      <c r="A33" s="71"/>
      <c r="B33" s="71"/>
      <c r="C33" s="71"/>
      <c r="D33" s="101"/>
      <c r="E33" s="101"/>
      <c r="F33" s="101"/>
      <c r="G33" s="101"/>
      <c r="H33" s="71"/>
      <c r="I33" s="71"/>
      <c r="J33" s="71"/>
      <c r="K33" s="73"/>
      <c r="L33" s="73"/>
    </row>
  </sheetData>
  <mergeCells count="25">
    <mergeCell ref="A6:L6"/>
    <mergeCell ref="J5:L5"/>
    <mergeCell ref="A1:L1"/>
    <mergeCell ref="A3:F3"/>
    <mergeCell ref="J4:K4"/>
    <mergeCell ref="A2:J2"/>
    <mergeCell ref="A5:F5"/>
    <mergeCell ref="A32:B32"/>
    <mergeCell ref="A23:G23"/>
    <mergeCell ref="H20:L20"/>
    <mergeCell ref="A10:A11"/>
    <mergeCell ref="B10:B11"/>
    <mergeCell ref="C10:C11"/>
    <mergeCell ref="D10:G10"/>
    <mergeCell ref="H10:L11"/>
    <mergeCell ref="H22:L22"/>
    <mergeCell ref="H17:L17"/>
    <mergeCell ref="H21:L21"/>
    <mergeCell ref="A12:L12"/>
    <mergeCell ref="A13:L13"/>
    <mergeCell ref="H14:L14"/>
    <mergeCell ref="H15:L15"/>
    <mergeCell ref="H16:L16"/>
    <mergeCell ref="H18:L18"/>
    <mergeCell ref="H19:L19"/>
  </mergeCells>
  <phoneticPr fontId="9" type="noConversion"/>
  <pageMargins left="1.01" right="0.7" top="0.49" bottom="0.42" header="0.3" footer="0.3"/>
  <pageSetup paperSize="9" scale="59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Table 1 Summary WP</vt:lpstr>
      <vt:lpstr>Table 2a- ARManual</vt:lpstr>
      <vt:lpstr>Table 2b- ARMechanised</vt:lpstr>
      <vt:lpstr>Table 3 APM</vt:lpstr>
      <vt:lpstr>Table 4 Bridges ,Culverts &amp; RSA</vt:lpstr>
      <vt:lpstr>Table 5 Operation expenses</vt:lpstr>
      <vt:lpstr>'Table 1 Summary WP'!Print_Area</vt:lpstr>
      <vt:lpstr>'Table 2b- ARMechanised'!Print_Area</vt:lpstr>
      <vt:lpstr>'Table 4 Bridges ,Culverts &amp; RSA'!Print_Area</vt:lpstr>
      <vt:lpstr>'Table 2b- ARMechanised'!Print_Titles</vt:lpstr>
      <vt:lpstr>'Table 3 APM'!Print_Titles</vt:lpstr>
      <vt:lpstr>'Table 4 Bridges ,Culverts &amp; RSA'!Print_Titles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Andrew Mawejje</cp:lastModifiedBy>
  <cp:lastPrinted>2020-05-16T12:10:49Z</cp:lastPrinted>
  <dcterms:created xsi:type="dcterms:W3CDTF">2011-10-30T09:06:54Z</dcterms:created>
  <dcterms:modified xsi:type="dcterms:W3CDTF">2024-06-01T16:59:49Z</dcterms:modified>
</cp:coreProperties>
</file>